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42" documentId="120_S{2AC9BD13-BADA-5192-A53E-5A8FF88502F6}" xr6:coauthVersionLast="47" xr6:coauthVersionMax="47" xr10:uidLastSave="{C10BED6A-5DD9-4B91-9AAC-FB54BC4911E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G9" i="5"/>
  <c r="I9" i="5"/>
  <c r="J9" i="5"/>
  <c r="L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<sst xmlns="http://schemas.openxmlformats.org/spreadsheetml/2006/main" count="181540" uniqueCount="39148">
  <si>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</si>
  <si>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</si>
  <si>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</si>
  <si>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</si>
  <si>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</si>
  <si>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</si>
  <si>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</si>
  <si>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</si>
  <si>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</si>
  <si>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</si>
  <si>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</si>
  <si>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</si>
  <si>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</si>
  <si>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</si>
  <si>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</si>
  <si>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</si>
  <si>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</si>
  <si>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</si>
  <si>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</si>
  <si>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</si>
  <si>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</si>
  <si>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</si>
  <si>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</si>
  <si>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</si>
  <si>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</si>
  <si>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</si>
  <si>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</si>
  <si>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</si>
  <si>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</si>
  <si>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</si>
  <si>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</si>
  <si>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</si>
  <si>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</si>
  <si>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</si>
  <si>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</si>
  <si>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</si>
  <si>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</si>
  <si>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</si>
  <si>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</si>
  <si>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</si>
  <si>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</si>
  <si>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</si>
  <si>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</si>
  <si>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</si>
  <si>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</si>
  <si>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</si>
  <si>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</si>
  <si>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</si>
  <si>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</si>
  <si>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</si>
  <si>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</si>
  <si>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</si>
  <si>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</si>
  <si>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</si>
  <si>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</si>
  <si>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</si>
  <si>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</si>
  <si>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</si>
  <si>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</si>
  <si>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</si>
  <si>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</si>
  <si>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</si>
  <si>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</si>
  <si>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</si>
  <si>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</si>
  <si>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</si>
  <si>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</si>
  <si>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</si>
  <si>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</si>
  <si>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</si>
  <si>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</si>
  <si>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</si>
  <si>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</si>
  <si>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</si>
  <si>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</si>
  <si>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</si>
  <si>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</si>
  <si>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</si>
  <si>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</si>
  <si>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</si>
  <si>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</si>
  <si>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</si>
  <si>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</si>
  <si>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</si>
  <si>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</si>
  <si>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</si>
  <si>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</si>
  <si>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</si>
  <si>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</si>
  <si>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</si>
  <si>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</si>
  <si>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</si>
  <si>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</si>
  <si>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</si>
  <si>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</si>
  <si>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</si>
  <si>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</si>
  <si>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</si>
  <si>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</si>
  <si>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</si>
  <si>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</si>
  <si>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</si>
  <si>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</si>
  <si>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</si>
  <si>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</si>
  <si>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</si>
  <si>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</si>
  <si>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</si>
  <si>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</si>
  <si>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</si>
  <si>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</si>
  <si>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</si>
  <si>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</si>
  <si>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</si>
  <si>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</si>
  <si>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</si>
  <si>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</si>
  <si>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</si>
  <si>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</si>
  <si>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</si>
  <si>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</si>
  <si>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</si>
  <si>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</si>
  <si>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</si>
  <si>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</si>
  <si>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</si>
  <si>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</si>
  <si>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</si>
  <si>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</si>
  <si>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</si>
  <si>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</si>
  <si>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</si>
  <si>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</si>
  <si>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</si>
  <si>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</si>
  <si>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</si>
  <si>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</si>
  <si>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</si>
  <si>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</si>
  <si>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</si>
  <si>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</si>
  <si>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</si>
  <si>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</si>
  <si>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</si>
  <si>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</si>
  <si>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</si>
  <si>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</si>
  <si>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</si>
  <si>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</si>
  <si>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</si>
  <si>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</si>
  <si>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</si>
  <si>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</si>
  <si>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</si>
  <si>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</si>
  <si>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</si>
  <si>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</si>
  <si>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</si>
  <si>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</si>
  <si>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</si>
  <si>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</si>
  <si>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</si>
  <si>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</si>
  <si>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</si>
  <si>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</si>
  <si>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</si>
  <si>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</si>
  <si>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</si>
  <si>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</si>
  <si>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</si>
  <si>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</si>
  <si>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</si>
  <si>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</si>
  <si>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</si>
  <si>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</si>
  <si>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</si>
  <si>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</si>
  <si>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</si>
  <si>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</si>
  <si>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</si>
  <si>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</si>
  <si>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</si>
  <si>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</si>
  <si>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</si>
  <si>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</si>
  <si>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</si>
  <si>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</si>
  <si>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</si>
  <si>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</si>
  <si>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</si>
  <si>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</si>
  <si>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</si>
  <si>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</si>
  <si>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</si>
  <si>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</si>
  <si>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</si>
  <si>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</si>
  <si>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</si>
  <si>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</si>
  <si>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</si>
  <si>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</si>
  <si>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</si>
  <si>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</si>
  <si>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</si>
  <si>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</si>
  <si>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</si>
  <si>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</si>
  <si>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</si>
  <si>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</si>
  <si>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</si>
  <si>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</si>
  <si>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</si>
  <si>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</si>
  <si>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</si>
  <si>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</si>
  <si>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</si>
  <si>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</si>
  <si>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</si>
  <si>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</si>
  <si>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</si>
  <si>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</si>
  <si>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</si>
  <si>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</si>
  <si>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</si>
  <si>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</si>
  <si>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</si>
  <si>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</si>
  <si>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</si>
  <si>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</si>
  <si>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</si>
  <si>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</si>
  <si>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</si>
  <si>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</si>
  <si>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</si>
  <si>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</si>
  <si>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</si>
  <si>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</si>
  <si>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</si>
  <si>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</si>
  <si>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</si>
  <si>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</si>
  <si>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</si>
  <si>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</si>
  <si>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</si>
  <si>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</si>
  <si>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</si>
  <si>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</si>
  <si>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</si>
  <si>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</si>
  <si>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</si>
  <si>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</si>
  <si>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</si>
  <si>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</si>
  <si>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</si>
  <si>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</si>
  <si>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</si>
  <si>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</si>
  <si>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</si>
  <si>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</si>
  <si>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</si>
  <si>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</si>
  <si>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</si>
  <si>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</si>
  <si>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</si>
  <si>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</si>
  <si>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</si>
  <si>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</si>
  <si>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</si>
  <si>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</si>
  <si>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</si>
  <si>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</si>
  <si>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</si>
  <si>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</si>
  <si>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</si>
  <si>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</si>
  <si>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</si>
  <si>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</si>
  <si>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</si>
  <si>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</si>
  <si>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</si>
  <si>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</si>
  <si>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</si>
  <si>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</si>
  <si>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</si>
  <si>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</si>
  <si>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</si>
  <si>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</si>
  <si>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</si>
  <si>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</si>
  <si>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</si>
  <si>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</si>
  <si>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</si>
  <si>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</si>
  <si>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</si>
  <si>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</si>
  <si>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</si>
  <si>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</si>
  <si>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</si>
  <si>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</si>
  <si>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</si>
  <si>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</si>
  <si>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</si>
  <si>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</si>
  <si>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</si>
  <si>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</si>
  <si>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</si>
  <si>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</si>
  <si>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</si>
  <si>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</si>
  <si>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</si>
  <si>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</si>
  <si>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</si>
  <si>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</si>
  <si>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</si>
  <si>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</si>
  <si>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</si>
  <si>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</si>
  <si>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</si>
  <si>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</si>
  <si>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</si>
  <si>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</si>
  <si>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</si>
  <si>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</si>
  <si>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</si>
  <si>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</si>
  <si>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</si>
  <si>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</si>
  <si>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</si>
  <si>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</si>
  <si>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</si>
  <si>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</si>
  <si>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</si>
  <si>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</si>
  <si>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</si>
  <si>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</si>
  <si>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</si>
  <si>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</si>
  <si>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</si>
  <si>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</si>
  <si>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</si>
  <si>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</si>
  <si>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</si>
  <si>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</si>
  <si>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</si>
  <si>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</si>
  <si>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</si>
  <si>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</si>
  <si>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</si>
  <si>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</si>
  <si>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</si>
  <si>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</si>
  <si>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</si>
  <si>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</si>
  <si>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</si>
  <si>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</si>
  <si>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</si>
  <si>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</si>
  <si>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</si>
  <si>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</si>
  <si>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</si>
  <si>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</si>
  <si>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</si>
  <si>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</si>
  <si>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</si>
  <si>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</si>
  <si>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</si>
  <si>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</si>
  <si>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</si>
  <si>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</si>
  <si>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</si>
  <si>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</si>
  <si>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</si>
  <si>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</si>
  <si>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</si>
  <si>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</si>
  <si>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</si>
  <si>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</si>
  <si>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</si>
  <si>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</si>
  <si>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</si>
  <si>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</si>
  <si>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</si>
  <si>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</si>
  <si>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</si>
  <si>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</si>
  <si>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</si>
  <si>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</si>
  <si>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</si>
  <si>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</si>
  <si>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</si>
  <si>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</si>
  <si>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</si>
  <si>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</si>
  <si>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</si>
  <si>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</si>
  <si>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</si>
  <si>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</si>
  <si>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</si>
  <si>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</si>
  <si>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</si>
  <si>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</si>
  <si>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</si>
  <si>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</si>
  <si>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</si>
  <si>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</si>
  <si>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</si>
  <si>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</si>
  <si>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</si>
  <si>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</si>
  <si>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</si>
  <si>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</si>
  <si>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</si>
  <si>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</si>
  <si>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</si>
  <si>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</si>
  <si>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</si>
  <si>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</si>
  <si>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</si>
  <si>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</si>
  <si>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</si>
  <si>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</si>
  <si>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</si>
  <si>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</si>
  <si>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</si>
  <si>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</si>
  <si>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</si>
  <si>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</si>
  <si>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</si>
  <si>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</si>
  <si>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</si>
  <si>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</si>
  <si>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</si>
  <si>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</si>
  <si>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</si>
  <si>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</si>
  <si>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</si>
  <si>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</si>
  <si>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</si>
  <si>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</si>
  <si>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</si>
  <si>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</si>
  <si>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</si>
  <si>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</si>
  <si>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</si>
  <si>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</si>
  <si>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</si>
  <si>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</si>
  <si>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</si>
  <si>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</si>
  <si>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</si>
  <si>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</si>
  <si>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</si>
  <si>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</si>
  <si>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</si>
  <si>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</si>
  <si>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</si>
  <si>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</si>
  <si>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</si>
  <si>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</si>
  <si>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</si>
  <si>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</si>
  <si>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</si>
  <si>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</si>
  <si>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</si>
  <si>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</si>
  <si>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</si>
  <si>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</si>
  <si>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</si>
  <si>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</si>
  <si>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</si>
  <si>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</si>
  <si>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</si>
  <si>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</si>
  <si>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</si>
  <si>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</si>
  <si>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</si>
  <si>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</si>
  <si>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</si>
  <si>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</si>
  <si>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</si>
  <si>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</si>
  <si>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</si>
  <si>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</si>
  <si>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</si>
  <si>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</si>
  <si>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</si>
  <si>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</si>
  <si>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</si>
  <si>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</si>
  <si>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</si>
  <si>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</si>
  <si>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</si>
  <si>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</si>
  <si>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</si>
  <si>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</si>
  <si>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</si>
  <si>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</si>
  <si>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</si>
  <si>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</si>
  <si>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</si>
  <si>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</si>
  <si>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</si>
  <si>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</si>
  <si>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</si>
  <si>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</si>
  <si>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</si>
  <si>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</si>
  <si>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</si>
  <si>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</si>
  <si>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</si>
  <si>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</si>
  <si>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</si>
  <si>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</si>
  <si>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</si>
  <si>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</si>
  <si>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</si>
  <si>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</si>
  <si>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</si>
  <si>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</si>
  <si>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</si>
  <si>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</si>
  <si>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</si>
  <si>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</si>
  <si>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</si>
  <si>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</si>
  <si>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</si>
  <si>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</si>
  <si>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</si>
  <si>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</si>
  <si>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</si>
  <si>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</si>
  <si>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</si>
  <si>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</si>
  <si>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</si>
  <si>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</si>
  <si>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</si>
  <si>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</si>
  <si>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</si>
  <si>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</si>
  <si>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</si>
  <si>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</si>
  <si>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</si>
  <si>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</si>
  <si>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</si>
  <si>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</si>
  <si>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</si>
  <si>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</si>
  <si>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</si>
  <si>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</si>
  <si>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</si>
  <si>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</si>
  <si>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</si>
  <si>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</si>
  <si>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</si>
  <si>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</si>
  <si>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</si>
  <si>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</si>
  <si>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</si>
  <si>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</si>
  <si>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</si>
  <si>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</si>
  <si>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</si>
  <si>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</si>
  <si>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</si>
  <si>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</si>
  <si>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</si>
  <si>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</si>
  <si>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</si>
  <si>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</si>
  <si>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</si>
  <si>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</si>
  <si>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</si>
  <si>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</si>
  <si>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</si>
  <si>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</si>
  <si>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</si>
  <si>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</si>
  <si>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</si>
  <si>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</si>
  <si>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</si>
  <si>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</si>
  <si>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</si>
  <si>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</si>
  <si>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</si>
  <si>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</si>
  <si>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</si>
  <si>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</si>
  <si>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</si>
  <si>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</si>
  <si>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</si>
  <si>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</si>
  <si>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</si>
  <si>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</si>
  <si>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</si>
  <si>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</si>
  <si>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</si>
  <si>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</si>
  <si>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</si>
  <si>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</si>
  <si>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</si>
  <si>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</si>
  <si>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</si>
  <si>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</si>
  <si>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</si>
  <si>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</si>
  <si>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</si>
  <si>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</si>
  <si>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</si>
  <si>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</si>
  <si>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</si>
  <si>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</si>
  <si>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</si>
  <si>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</si>
  <si>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</si>
  <si>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</si>
  <si>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</si>
  <si>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</si>
  <si>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</si>
  <si>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</si>
  <si>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</si>
  <si>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</si>
  <si>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</si>
  <si>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</si>
  <si>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</si>
  <si>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</si>
  <si>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</si>
  <si>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</si>
  <si>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</si>
  <si>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</si>
  <si>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</si>
  <si>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</si>
  <si>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</si>
  <si>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</si>
  <si>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</si>
  <si>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</si>
  <si>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</si>
  <si>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</si>
  <si>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</si>
  <si>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</si>
  <si>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</si>
  <si>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</si>
  <si>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</si>
  <si>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</si>
  <si>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</si>
  <si>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</si>
  <si>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</si>
  <si>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</si>
  <si>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</si>
  <si>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</si>
  <si>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</si>
  <si>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</si>
  <si>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</si>
  <si>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</si>
  <si>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</si>
  <si>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</si>
  <si>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</si>
  <si>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</si>
  <si>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</si>
  <si>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</si>
  <si>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</si>
  <si>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</si>
  <si>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</si>
  <si>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</si>
  <si>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</si>
  <si>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</si>
  <si>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</si>
  <si>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</si>
  <si>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</si>
  <si>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</si>
  <si>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</si>
  <si>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</si>
  <si>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</si>
  <si>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</si>
  <si>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</si>
  <si>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</si>
  <si>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</si>
  <si>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</si>
  <si>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</si>
  <si>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</si>
  <si>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</si>
  <si>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</si>
  <si>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</si>
  <si>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</si>
  <si>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</si>
  <si>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</si>
  <si>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</si>
  <si>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</si>
  <si>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</si>
  <si>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</si>
  <si>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</si>
  <si>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</si>
  <si>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</si>
  <si>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</si>
  <si>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</si>
  <si>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</si>
  <si>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</si>
  <si>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</si>
  <si>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</si>
  <si>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</si>
  <si>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</si>
  <si>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</si>
  <si>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</si>
  <si>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</si>
  <si>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</si>
  <si>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</si>
  <si>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</si>
  <si>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</si>
  <si>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</si>
  <si>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</si>
  <si>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</si>
  <si>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</si>
  <si>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</si>
  <si>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</si>
  <si>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</si>
  <si>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</si>
  <si>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</si>
  <si>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</si>
  <si>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</si>
  <si>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</si>
  <si>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</si>
  <si>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</si>
  <si>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</si>
  <si>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</si>
  <si>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</si>
  <si>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</si>
  <si>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</si>
  <si>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</si>
  <si>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</si>
  <si>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</si>
  <si>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</si>
  <si>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</si>
  <si>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</si>
  <si>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</si>
  <si>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</si>
  <si>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</si>
  <si>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</si>
  <si>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</si>
  <si>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</si>
  <si>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</si>
  <si>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</si>
  <si>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</si>
  <si>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</si>
  <si>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</si>
  <si>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</si>
  <si>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</si>
  <si>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</si>
  <si>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</si>
  <si>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</si>
  <si>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</si>
  <si>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</si>
  <si>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</si>
  <si>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</si>
  <si>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</si>
  <si>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</si>
  <si>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</si>
  <si>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</si>
  <si>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</si>
  <si>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</si>
  <si>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</si>
  <si>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</si>
  <si>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</si>
  <si>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</si>
  <si>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</si>
  <si>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</si>
  <si>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</si>
  <si>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</si>
  <si>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</si>
  <si>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</si>
  <si>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</si>
  <si>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</si>
  <si>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</si>
  <si>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</si>
  <si>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</si>
  <si>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</si>
  <si>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</si>
  <si>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</si>
  <si>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</si>
  <si>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</si>
  <si>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</si>
  <si>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</si>
  <si>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</si>
  <si>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</si>
  <si>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</si>
  <si>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</si>
  <si>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</si>
  <si>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</si>
  <si>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</si>
  <si>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</si>
  <si>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</si>
  <si>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</si>
  <si>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</si>
  <si>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</si>
  <si>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</si>
  <si>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</si>
  <si>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</si>
  <si>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</si>
  <si>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</si>
  <si>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</si>
  <si>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</si>
  <si>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</si>
  <si>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</si>
  <si>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</si>
  <si>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</si>
  <si>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</si>
  <si>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</si>
  <si>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</si>
  <si>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</si>
  <si>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</si>
  <si>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</si>
  <si>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</si>
  <si>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</si>
  <si>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</si>
  <si>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</si>
  <si>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</si>
  <si>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</si>
  <si>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</si>
  <si>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</si>
  <si>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</si>
  <si>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</si>
  <si>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</si>
  <si>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</si>
  <si>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</si>
  <si>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</si>
  <si>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</si>
  <si>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</si>
  <si>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</si>
  <si>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</si>
  <si>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</si>
  <si>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</si>
  <si>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</si>
  <si>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</si>
  <si>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</si>
  <si>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</si>
  <si>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</si>
  <si>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</si>
  <si>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</si>
  <si>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</si>
  <si>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</si>
  <si>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</si>
  <si>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</si>
  <si>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</si>
  <si>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</si>
  <si>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</si>
  <si>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</si>
  <si>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</si>
  <si>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</si>
  <si>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</si>
  <si>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</si>
  <si>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</si>
  <si>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</si>
  <si>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</si>
  <si>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</si>
  <si>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</si>
  <si>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</si>
  <si>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</si>
  <si>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</si>
  <si>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</si>
  <si>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</si>
  <si>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</si>
  <si>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</si>
  <si>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</si>
  <si>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</si>
  <si>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</si>
  <si>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</si>
  <si>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</si>
  <si>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</si>
  <si>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</si>
  <si>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</si>
  <si>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</si>
  <si>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</si>
  <si>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</si>
  <si>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</si>
  <si>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</si>
  <si>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</si>
  <si>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</si>
  <si>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</si>
  <si>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</si>
  <si>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</si>
  <si>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</si>
  <si>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</si>
  <si>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</si>
  <si>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</si>
  <si>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</si>
  <si>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</si>
  <si>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</si>
  <si>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</si>
  <si>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</si>
  <si>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</si>
  <si>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</si>
  <si>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</si>
  <si>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</si>
  <si>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</si>
  <si>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</si>
  <si>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</si>
  <si>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</si>
  <si>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</si>
  <si>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</si>
  <si>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</si>
  <si>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</si>
  <si>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</si>
  <si>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</si>
  <si>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</si>
  <si>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</si>
  <si>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</si>
  <si>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</si>
  <si>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</si>
  <si>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</si>
  <si>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</si>
  <si>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</si>
  <si>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</si>
  <si>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</si>
  <si>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</si>
  <si>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</si>
  <si>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</si>
  <si>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</si>
  <si>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</si>
  <si>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</si>
  <si>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</si>
  <si>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</si>
  <si>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</si>
  <si>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</si>
  <si>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</si>
  <si>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</si>
  <si>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</si>
  <si>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</si>
  <si>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</si>
  <si>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</si>
  <si>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</si>
  <si>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</si>
  <si>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</si>
  <si>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</si>
  <si>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</si>
  <si>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</si>
  <si>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</si>
  <si>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</si>
  <si>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</si>
  <si>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</si>
  <si>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</si>
  <si>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</si>
  <si>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</si>
  <si>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</si>
  <si>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</si>
  <si>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</si>
  <si>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</si>
  <si>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</si>
  <si>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</si>
  <si>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</si>
  <si>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</si>
  <si>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</si>
  <si>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</si>
  <si>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</si>
  <si>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</si>
  <si>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</si>
  <si>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</si>
  <si>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</si>
  <si>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</si>
  <si>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</si>
  <si>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</si>
  <si>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</si>
  <si>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</si>
  <si>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</si>
  <si>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</si>
  <si>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</si>
  <si>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</si>
  <si>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</si>
  <si>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</si>
  <si>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</si>
  <si>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</si>
  <si>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</si>
  <si>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</si>
  <si>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</si>
  <si>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</si>
  <si>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</si>
  <si>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</si>
  <si>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</si>
  <si>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</si>
  <si>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</si>
  <si>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</si>
  <si>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</si>
  <si>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</si>
  <si>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</si>
  <si>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</si>
  <si>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</si>
  <si>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</si>
  <si>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</si>
  <si>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</si>
  <si>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</si>
  <si>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</si>
  <si>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</si>
  <si>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</si>
  <si>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</si>
  <si>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</si>
  <si>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</si>
  <si>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</si>
  <si>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</si>
  <si>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</si>
  <si>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</si>
  <si>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</si>
  <si>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</si>
  <si>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</si>
  <si>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</si>
  <si>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</si>
  <si>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</si>
  <si>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</si>
  <si>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</si>
  <si>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</si>
  <si>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</si>
  <si>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</si>
  <si>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</si>
  <si>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</si>
  <si>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</si>
  <si>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</si>
  <si>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</si>
  <si>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</si>
  <si>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</si>
  <si>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</si>
  <si>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</si>
  <si>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</si>
  <si>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</si>
  <si>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</si>
  <si>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</si>
  <si>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</si>
  <si>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</si>
  <si>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</si>
  <si>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</si>
  <si>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</si>
  <si>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</si>
  <si>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</si>
  <si>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</si>
  <si>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</si>
  <si>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</si>
  <si>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</si>
  <si>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</si>
  <si>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</si>
  <si>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</si>
  <si>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</si>
  <si>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</si>
  <si>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</si>
  <si>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</si>
  <si>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</si>
  <si>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</si>
  <si>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</si>
  <si>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</si>
  <si>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</si>
  <si>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</si>
  <si>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</si>
  <si>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</si>
  <si>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</si>
  <si>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</si>
  <si>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</si>
  <si>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</si>
  <si>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</si>
  <si>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</si>
  <si>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</si>
  <si>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</si>
  <si>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</si>
  <si>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</si>
  <si>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</si>
  <si>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</si>
  <si>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</si>
  <si>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</si>
  <si>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</si>
  <si>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</si>
  <si>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</si>
  <si>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</si>
  <si>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</si>
  <si>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</si>
  <si>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</si>
  <si>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</si>
  <si>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</si>
  <si>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</si>
  <si>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</si>
  <si>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</si>
  <si>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</si>
  <si>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</si>
  <si>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</si>
  <si>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</si>
  <si>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</si>
  <si>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</si>
  <si>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</si>
  <si>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</si>
  <si>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</si>
  <si>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</si>
  <si>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</si>
  <si>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</si>
  <si>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</si>
  <si>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</si>
  <si>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</si>
  <si>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</si>
  <si>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</si>
  <si>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</si>
  <si>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</si>
  <si>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</si>
  <si>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</si>
  <si>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</si>
  <si>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</si>
  <si>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</si>
  <si>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</si>
  <si>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</si>
  <si>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</si>
  <si>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</si>
  <si>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</si>
  <si>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</si>
  <si>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</si>
  <si>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</si>
  <si>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</si>
  <si>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</si>
  <si>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</si>
  <si>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</si>
  <si>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</si>
  <si>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</si>
  <si>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</si>
  <si>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</si>
  <si>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</si>
  <si>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</si>
  <si>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</si>
  <si>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</si>
  <si>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</si>
  <si>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</si>
  <si>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</si>
  <si>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</si>
  <si>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</si>
  <si>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</si>
  <si>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</si>
  <si>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</si>
  <si>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</si>
  <si>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</si>
  <si>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</si>
  <si>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</si>
  <si>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</si>
  <si>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</si>
  <si>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</si>
  <si>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</si>
  <si>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</si>
  <si>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</si>
  <si>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</si>
  <si>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</si>
  <si>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</si>
  <si>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</si>
  <si>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</si>
  <si>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</si>
  <si>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</si>
  <si>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</si>
  <si>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</si>
  <si>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</si>
  <si>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</si>
  <si>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</si>
  <si>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</si>
  <si>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</si>
  <si>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</si>
  <si>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</si>
  <si>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</si>
  <si>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</si>
  <si>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</si>
  <si>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</si>
  <si>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</si>
  <si>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</si>
  <si>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</si>
  <si>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</si>
  <si>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</si>
  <si>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</si>
  <si>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</si>
  <si>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</si>
  <si>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</si>
  <si>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</si>
  <si>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</si>
  <si>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</si>
  <si>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</si>
  <si>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</si>
  <si>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</si>
  <si>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</si>
  <si>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</si>
  <si>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</si>
  <si>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</si>
  <si>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</si>
  <si>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</si>
  <si>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</si>
  <si>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</si>
  <si>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</si>
  <si>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</si>
  <si>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</si>
  <si>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</si>
  <si>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</si>
  <si>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</si>
  <si>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</si>
  <si>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</si>
  <si>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</si>
  <si>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</si>
  <si>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</si>
  <si>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</si>
  <si>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</si>
  <si>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</si>
  <si>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</si>
  <si>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</si>
  <si>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</si>
  <si>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</si>
  <si>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</si>
  <si>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</si>
  <si>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</si>
  <si>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</si>
  <si>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</si>
  <si>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</si>
  <si>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</si>
  <si>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</si>
  <si>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</si>
  <si>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</si>
  <si>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</si>
  <si>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</si>
  <si>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</si>
  <si>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</si>
  <si>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</si>
  <si>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</si>
  <si>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</si>
  <si>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</si>
  <si>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</si>
  <si>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</si>
  <si>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</si>
  <si>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</si>
  <si>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</si>
  <si>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</si>
  <si>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</si>
  <si>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</si>
  <si>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</si>
  <si>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</si>
  <si>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</si>
  <si>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</si>
  <si>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</si>
  <si>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</si>
  <si>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</si>
  <si>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</si>
  <si>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</si>
  <si>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</si>
  <si>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</si>
  <si>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</si>
  <si>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</si>
  <si>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</si>
  <si>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</si>
  <si>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</si>
  <si>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</si>
  <si>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</si>
  <si>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</si>
  <si>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</si>
  <si>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</si>
  <si>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</si>
  <si>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</si>
  <si>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</si>
  <si>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</si>
  <si>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</si>
  <si>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</si>
  <si>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</si>
  <si>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</si>
  <si>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</si>
  <si>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</si>
  <si>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</si>
  <si>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</si>
  <si>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</si>
  <si>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</si>
  <si>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</si>
  <si>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</si>
  <si>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</si>
  <si>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</si>
  <si>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</si>
  <si>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</si>
  <si>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</si>
  <si>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</si>
  <si>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</si>
  <si>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</si>
  <si>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</si>
  <si>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</si>
  <si>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</si>
  <si>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</si>
  <si>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</si>
  <si>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</si>
  <si>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</si>
  <si>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</si>
  <si>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</si>
  <si>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</si>
  <si>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</si>
  <si>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</si>
  <si>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</si>
  <si>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</si>
  <si>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</si>
  <si>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</si>
  <si>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</si>
  <si>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</si>
  <si>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</si>
  <si>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</si>
  <si>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</si>
  <si>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</si>
  <si>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</si>
  <si>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</si>
  <si>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</si>
  <si>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</si>
  <si>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</si>
  <si>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</si>
  <si>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</si>
  <si>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</si>
  <si>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</si>
  <si>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</si>
  <si>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</si>
  <si>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</si>
  <si>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</si>
  <si>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</si>
  <si>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</si>
  <si>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</si>
  <si>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</si>
  <si>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</si>
  <si>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</si>
  <si>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</si>
  <si>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</si>
  <si>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</si>
  <si>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</si>
  <si>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</si>
  <si>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</si>
  <si>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</si>
  <si>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</si>
  <si>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</si>
  <si>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</si>
  <si>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</si>
  <si>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</si>
  <si>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</si>
  <si>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</si>
  <si>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</si>
  <si>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</si>
  <si>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</si>
  <si>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</si>
  <si>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</si>
  <si>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</si>
  <si>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</si>
  <si>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</si>
  <si>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</si>
  <si>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</si>
  <si>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</si>
  <si>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</si>
  <si>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</si>
  <si>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</si>
  <si>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</si>
  <si>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</si>
  <si>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</si>
  <si>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</si>
  <si>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</si>
  <si>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</si>
  <si>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</si>
  <si>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</si>
  <si>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</si>
  <si>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</si>
  <si>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</si>
  <si>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</si>
  <si>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</si>
  <si>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</si>
  <si>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</si>
  <si>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</si>
  <si>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</si>
  <si>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</si>
  <si>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</si>
  <si>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</si>
  <si>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</si>
  <si>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</si>
  <si>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</si>
  <si>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</si>
  <si>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</si>
  <si>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</si>
  <si>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</si>
  <si>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</si>
  <si>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</si>
  <si>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</si>
  <si>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</si>
  <si>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</si>
  <si>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</si>
  <si>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</si>
  <si>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</si>
  <si>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</si>
  <si>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</si>
  <si>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</si>
  <si>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</si>
  <si>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</si>
  <si>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</si>
  <si>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</si>
  <si>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</si>
  <si>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</si>
  <si>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</si>
  <si>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</si>
  <si>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</si>
  <si>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</si>
  <si>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</si>
  <si>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</si>
  <si>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</si>
  <si>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</si>
  <si>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</si>
  <si>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</si>
  <si>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</si>
  <si>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</si>
  <si>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</si>
  <si>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</si>
  <si>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</si>
  <si>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</si>
  <si>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</si>
  <si>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</si>
  <si>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</si>
  <si>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</si>
  <si>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</si>
  <si>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</si>
  <si>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</si>
  <si>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</si>
  <si>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</si>
  <si>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</si>
  <si>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</si>
  <si>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</si>
  <si>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</si>
  <si>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</si>
  <si>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</si>
  <si>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</si>
  <si>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</si>
  <si>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</si>
  <si>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</si>
  <si>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</si>
  <si>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</si>
  <si>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</si>
  <si>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</si>
  <si>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</si>
  <si>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</si>
  <si>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</si>
  <si>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</si>
  <si>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</si>
  <si>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</si>
  <si>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</si>
  <si>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</si>
  <si>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</si>
  <si>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</si>
  <si>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</si>
  <si>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</si>
  <si>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</si>
  <si>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</si>
  <si>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</si>
  <si>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</si>
  <si>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</si>
  <si>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</si>
  <si>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</si>
  <si>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</si>
  <si>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</si>
  <si>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</si>
  <si>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</si>
  <si>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</si>
  <si>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</si>
  <si>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</si>
  <si>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</si>
  <si>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</si>
  <si>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</si>
  <si>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</si>
  <si>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</si>
  <si>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</si>
  <si>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</si>
  <si>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</si>
  <si>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</si>
  <si>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</si>
  <si>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</si>
  <si>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</si>
  <si>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</si>
  <si>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</si>
  <si>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</si>
  <si>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</si>
  <si>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</si>
  <si>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</si>
  <si>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</si>
  <si>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</si>
  <si>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</si>
  <si>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</si>
  <si>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</si>
  <si>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</si>
  <si>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</si>
  <si>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</si>
  <si>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</si>
  <si>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</si>
  <si>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</si>
  <si>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</si>
  <si>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</si>
  <si>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</si>
  <si>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</si>
  <si>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</si>
  <si>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</si>
  <si>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</si>
  <si>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</si>
  <si>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</si>
  <si>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</si>
  <si>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</si>
  <si>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</si>
  <si>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</si>
  <si>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</si>
  <si>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</si>
  <si>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</si>
  <si>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</si>
  <si>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</si>
  <si>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</si>
  <si>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</si>
  <si>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</si>
  <si>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</si>
  <si>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</si>
  <si>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</si>
  <si>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</si>
  <si>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</si>
  <si>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</si>
  <si>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</si>
  <si>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</si>
  <si>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</si>
  <si>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</si>
  <si>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</si>
  <si>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</si>
  <si>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</si>
  <si>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</si>
  <si>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</si>
  <si>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</si>
  <si>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</si>
  <si>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</si>
  <si>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</si>
  <si>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</si>
  <si>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</si>
  <si>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</si>
  <si>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</si>
  <si>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</si>
  <si>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</si>
  <si>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</si>
  <si>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</si>
  <si>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</si>
  <si>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</si>
  <si>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</si>
  <si>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</si>
  <si>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</si>
  <si>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</si>
  <si>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</si>
  <si>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</si>
  <si>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</si>
  <si>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</si>
  <si>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</si>
  <si>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</si>
  <si>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</si>
  <si>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</si>
  <si>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</si>
  <si>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</si>
  <si>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</si>
  <si>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</si>
  <si>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</si>
  <si>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</si>
  <si>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</si>
  <si>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</si>
  <si>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</si>
  <si>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</si>
  <si>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</si>
  <si>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</si>
  <si>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</si>
  <si>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</si>
  <si>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</si>
  <si>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</si>
  <si>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</si>
  <si>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</si>
  <si>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</si>
  <si>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</si>
  <si>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</si>
  <si>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</si>
  <si>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</si>
  <si>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</si>
  <si>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</si>
  <si>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</si>
  <si>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</si>
  <si>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</si>
  <si>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</si>
  <si>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</si>
  <si>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</si>
  <si>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</si>
  <si>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</si>
  <si>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</si>
  <si>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</si>
  <si>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</si>
  <si>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</si>
  <si>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</si>
  <si>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</si>
  <si>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</si>
  <si>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</si>
  <si>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</si>
  <si>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</si>
  <si>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</si>
  <si>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</si>
  <si>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</si>
  <si>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</si>
  <si>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</si>
  <si>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</si>
  <si>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</si>
  <si>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</si>
  <si>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</si>
  <si>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</si>
  <si>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</si>
  <si>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</si>
  <si>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</si>
  <si>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</si>
  <si>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</si>
  <si>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</si>
  <si>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</si>
  <si>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</si>
  <si>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</si>
  <si>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</si>
  <si>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</si>
  <si>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</si>
  <si>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</si>
  <si>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</si>
  <si>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</si>
  <si>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</si>
  <si>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</si>
  <si>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</si>
  <si>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</si>
  <si>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</si>
  <si>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</si>
  <si>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</si>
  <si>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</si>
  <si>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</si>
  <si>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</si>
  <si>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</si>
  <si>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</si>
  <si>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</si>
  <si>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</si>
  <si>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</si>
  <si>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</si>
  <si>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</si>
  <si>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</si>
  <si>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</si>
  <si>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</si>
  <si>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</si>
  <si>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</si>
  <si>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</si>
  <si>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</si>
  <si>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</si>
  <si>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</si>
  <si>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</si>
  <si>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</si>
  <si>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</si>
  <si>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</si>
  <si>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</si>
  <si>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</si>
  <si>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</si>
  <si>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</si>
  <si>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</si>
  <si>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</si>
  <si>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</si>
  <si>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</si>
  <si>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</si>
  <si>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</si>
  <si>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</si>
  <si>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</si>
  <si>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</si>
  <si>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</si>
  <si>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</si>
  <si>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</si>
  <si>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</si>
  <si>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</si>
  <si>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</si>
  <si>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</si>
  <si>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</si>
  <si>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</si>
  <si>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</si>
  <si>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</si>
  <si>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</si>
  <si>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</si>
  <si>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</si>
  <si>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</si>
  <si>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</si>
  <si>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</si>
  <si>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</si>
  <si>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</si>
  <si>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</si>
  <si>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</si>
  <si>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</si>
  <si>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</si>
  <si>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</si>
  <si>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</si>
  <si>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</si>
  <si>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</si>
  <si>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</si>
  <si>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</si>
  <si>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</si>
  <si>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</si>
  <si>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</si>
  <si>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</si>
  <si>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</si>
  <si>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</si>
  <si>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</si>
  <si>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</si>
  <si>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</si>
  <si>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</si>
  <si>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</si>
  <si>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</si>
  <si>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</si>
  <si>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</si>
  <si>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</si>
  <si>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</si>
  <si>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</si>
  <si>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</si>
  <si>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</si>
  <si>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</si>
  <si>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</si>
  <si>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</si>
  <si>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</si>
  <si>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</si>
  <si>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</si>
  <si>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</si>
  <si>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</si>
  <si>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</si>
  <si>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</si>
  <si>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</si>
  <si>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</si>
  <si>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</si>
  <si>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</si>
  <si>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</si>
  <si>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</si>
  <si>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</si>
  <si>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</si>
  <si>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</si>
  <si>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</si>
  <si>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</si>
  <si>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</si>
  <si>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</si>
  <si>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</si>
  <si>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</si>
  <si>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</si>
  <si>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</si>
  <si>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</si>
  <si>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</si>
  <si>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</si>
  <si>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</si>
  <si>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</si>
  <si>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</si>
  <si>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</si>
  <si>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</si>
  <si>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</si>
  <si>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</si>
  <si>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</si>
  <si>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</si>
  <si>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</si>
  <si>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</si>
  <si>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</si>
  <si>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</si>
  <si>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</si>
  <si>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</si>
  <si>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</si>
  <si>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</si>
  <si>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</si>
  <si>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</si>
  <si>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</si>
  <si>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</si>
  <si>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</si>
  <si>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</si>
  <si>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</si>
  <si>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</si>
  <si>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</si>
  <si>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</si>
  <si>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</si>
  <si>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</si>
  <si>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</si>
  <si>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</si>
  <si>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</si>
  <si>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</si>
  <si>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</si>
  <si>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</si>
  <si>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</si>
  <si>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</si>
  <si>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</si>
  <si>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</si>
  <si>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</si>
  <si>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</si>
  <si>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</si>
  <si>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</si>
  <si>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</si>
  <si>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</si>
  <si>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</si>
  <si>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</si>
  <si>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</si>
  <si>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</si>
  <si>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</si>
  <si>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</si>
  <si>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</si>
  <si>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</si>
  <si>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</si>
  <si>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</si>
  <si>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</si>
  <si>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</si>
  <si>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</si>
  <si>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</si>
  <si>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</si>
  <si>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</si>
  <si>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</si>
  <si>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</si>
  <si>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</si>
  <si>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</si>
  <si>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</si>
  <si>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</si>
  <si>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</si>
  <si>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</si>
  <si>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</si>
  <si>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</si>
  <si>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</si>
  <si>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</si>
  <si>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</si>
  <si>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</si>
  <si>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</si>
  <si>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</si>
  <si>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</si>
  <si>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</si>
  <si>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</si>
  <si>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</si>
  <si>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</si>
  <si>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</si>
  <si>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</si>
  <si>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</si>
  <si>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</si>
  <si>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</si>
  <si>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</si>
  <si>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</si>
  <si>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</si>
  <si>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</si>
  <si>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</si>
  <si>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</si>
  <si>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</si>
  <si>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</si>
  <si>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</si>
  <si>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</si>
  <si>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</si>
  <si>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</si>
  <si>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</si>
  <si>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</si>
  <si>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</si>
  <si>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</si>
  <si>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</si>
  <si>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</si>
  <si>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</si>
  <si>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</si>
  <si>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</si>
  <si>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</si>
  <si>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</si>
  <si>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</si>
  <si>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</si>
  <si>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</si>
  <si>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</si>
  <si>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</si>
  <si>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</si>
  <si>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</si>
  <si>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</si>
  <si>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</si>
  <si>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</si>
  <si>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</si>
  <si>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</si>
  <si>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</si>
  <si>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</si>
  <si>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</si>
  <si>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</si>
  <si>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</si>
  <si>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</si>
  <si>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</si>
  <si>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</si>
  <si>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</si>
  <si>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</si>
  <si>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</si>
  <si>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</si>
  <si>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</si>
  <si>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</si>
  <si>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</si>
  <si>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</si>
  <si>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</si>
  <si>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</si>
  <si>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</si>
  <si>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</si>
  <si>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</si>
  <si>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</si>
  <si>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</si>
  <si>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</si>
  <si>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</si>
  <si>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</si>
  <si>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</si>
  <si>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</si>
  <si>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</si>
  <si>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</si>
  <si>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</si>
  <si>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</si>
  <si>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</si>
  <si>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</si>
  <si>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</si>
  <si>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</si>
  <si>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</si>
  <si>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</si>
  <si>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</si>
  <si>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</si>
  <si>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</si>
  <si>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</si>
  <si>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</si>
  <si>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</si>
  <si>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</si>
  <si>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</si>
  <si>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</si>
  <si>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</si>
  <si>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</si>
  <si>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</si>
  <si>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</si>
  <si>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</si>
  <si>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</si>
  <si>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</si>
  <si>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</si>
  <si>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</si>
  <si>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</si>
  <si>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</si>
  <si>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</si>
  <si>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</si>
  <si>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</si>
  <si>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</si>
  <si>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</si>
  <si>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</si>
  <si>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</si>
  <si>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</si>
  <si>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</si>
  <si>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</si>
  <si>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</si>
  <si>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</si>
  <si>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</si>
  <si>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</si>
  <si>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</si>
  <si>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</si>
  <si>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</si>
  <si>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</si>
  <si>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</si>
  <si>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</si>
  <si>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</si>
  <si>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</si>
  <si>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</si>
  <si>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</si>
  <si>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</si>
  <si>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</si>
  <si>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</si>
  <si>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</si>
  <si>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</si>
  <si>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</si>
  <si>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</si>
  <si>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</si>
  <si>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</si>
  <si>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</si>
  <si>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</si>
  <si>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</si>
  <si>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</si>
  <si>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</si>
  <si>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</si>
  <si>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</si>
  <si>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</si>
  <si>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</si>
  <si>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</si>
  <si>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</si>
  <si>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</si>
  <si>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</si>
  <si>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</si>
  <si>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</si>
  <si>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</si>
  <si>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</si>
  <si>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</si>
  <si>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</si>
  <si>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</si>
  <si>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</si>
  <si>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</si>
  <si>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</si>
  <si>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</si>
  <si>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</si>
  <si>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</si>
  <si>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</si>
  <si>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</si>
  <si>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</si>
  <si>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</si>
  <si>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</si>
  <si>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</si>
  <si>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</si>
  <si>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</si>
  <si>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</si>
  <si>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</si>
  <si>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</si>
  <si>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</si>
  <si>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</si>
  <si>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</si>
  <si>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</si>
  <si>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</si>
  <si>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</si>
  <si>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</si>
  <si>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</si>
  <si>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</si>
  <si>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</si>
  <si>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</si>
  <si>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</si>
  <si>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</si>
  <si>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</si>
  <si>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</si>
  <si>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</si>
  <si>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</si>
  <si>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</si>
  <si>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</si>
  <si>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</si>
  <si>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</si>
  <si>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</si>
  <si>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</si>
  <si>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</si>
  <si>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</si>
  <si>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</si>
  <si>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</si>
  <si>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</si>
  <si>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</si>
  <si>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</si>
  <si>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</si>
  <si>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</si>
  <si>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</si>
  <si>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</si>
  <si>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</si>
  <si>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</si>
  <si>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</si>
  <si>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</si>
  <si>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</si>
  <si>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</si>
  <si>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</si>
  <si>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</si>
  <si>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</si>
  <si>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</si>
  <si>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</si>
  <si>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</si>
  <si>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</si>
  <si>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</si>
  <si>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</si>
  <si>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</si>
  <si>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</si>
  <si>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</si>
  <si>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</si>
  <si>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</si>
  <si>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</si>
  <si>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</si>
  <si>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</si>
  <si>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</si>
  <si>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</si>
  <si>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</si>
  <si>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</si>
  <si>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</si>
  <si>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</si>
  <si>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</si>
  <si>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</si>
  <si>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</si>
  <si>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</si>
  <si>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</si>
  <si>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</si>
  <si>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</si>
  <si>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</si>
  <si>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</si>
  <si>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</si>
  <si>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</si>
  <si>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</si>
  <si>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</si>
  <si>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</si>
  <si>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</si>
  <si>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</si>
  <si>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</si>
  <si>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</si>
  <si>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</si>
  <si>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</si>
  <si>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</si>
  <si>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</si>
  <si>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</si>
  <si>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</si>
  <si>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</si>
  <si>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</si>
  <si>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</si>
  <si>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</si>
  <si>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</si>
  <si>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</si>
  <si>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</si>
  <si>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</si>
  <si>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</si>
  <si>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</si>
  <si>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</si>
  <si>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</si>
  <si>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</si>
  <si>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</si>
  <si>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</si>
  <si>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</si>
  <si>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</si>
  <si>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</si>
  <si>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</si>
  <si>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</si>
  <si>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</si>
  <si>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</si>
  <si>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</si>
  <si>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</si>
  <si>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</si>
  <si>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</si>
  <si>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</si>
  <si>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</si>
  <si>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</si>
  <si>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</si>
  <si>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</si>
  <si>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</si>
  <si>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</si>
  <si>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</si>
  <si>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</si>
  <si>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</si>
  <si>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</si>
  <si>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</si>
  <si>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</si>
  <si>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</si>
  <si>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</si>
  <si>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</si>
  <si>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</si>
  <si>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</si>
  <si>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</si>
  <si>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</si>
  <si>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</si>
  <si>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</si>
  <si>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</si>
  <si>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</si>
  <si>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</si>
  <si>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</si>
  <si>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</si>
  <si>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</si>
  <si>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</si>
  <si>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</si>
  <si>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</si>
  <si>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</si>
  <si>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</si>
  <si>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</si>
  <si>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</si>
  <si>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</si>
  <si>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</si>
  <si>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</si>
  <si>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</si>
  <si>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</si>
  <si>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</si>
  <si>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</si>
  <si>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</si>
  <si>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</si>
  <si>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</si>
  <si>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</si>
  <si>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</si>
  <si>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</si>
  <si>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</si>
  <si>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</si>
  <si>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</si>
  <si>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</si>
  <si>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</si>
  <si>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</si>
  <si>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</si>
  <si>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</si>
  <si>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</si>
  <si>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</si>
  <si>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</si>
  <si>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</si>
  <si>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</si>
  <si>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</si>
  <si>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</si>
  <si>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</si>
  <si>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</si>
  <si>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</si>
  <si>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</si>
  <si>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</si>
  <si>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</si>
  <si>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</si>
  <si>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</si>
  <si>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</si>
  <si>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</si>
  <si>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</si>
  <si>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</si>
  <si>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</si>
  <si>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</si>
  <si>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</si>
  <si>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</si>
  <si>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</si>
  <si>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</si>
  <si>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</si>
  <si>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</si>
  <si>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</si>
  <si>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</si>
  <si>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</si>
  <si>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</si>
  <si>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</si>
  <si>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</si>
  <si>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</si>
  <si>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</si>
  <si>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</si>
  <si>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</si>
  <si>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</si>
  <si>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</si>
  <si>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</si>
  <si>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</si>
  <si>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</si>
  <si>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</si>
  <si>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</si>
  <si>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</si>
  <si>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</si>
  <si>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</si>
  <si>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</si>
  <si>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</si>
  <si>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</si>
  <si>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</si>
  <si>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</si>
  <si>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</si>
  <si>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</si>
  <si>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</si>
  <si>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</si>
  <si>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</si>
  <si>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</si>
  <si>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</si>
  <si>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</si>
  <si>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</si>
  <si>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</si>
  <si>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</si>
  <si>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</si>
  <si>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</si>
  <si>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</si>
  <si>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</si>
  <si>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</si>
  <si>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</si>
  <si>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</si>
  <si>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</si>
  <si>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</si>
  <si>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</si>
  <si>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</si>
  <si>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</si>
  <si>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</si>
  <si>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</si>
  <si>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</si>
  <si>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</si>
  <si>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</si>
  <si>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</si>
  <si>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</si>
  <si>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</si>
  <si>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</si>
  <si>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</si>
  <si>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</si>
  <si>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</si>
  <si>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</si>
  <si>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</si>
  <si>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</si>
  <si>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</si>
  <si>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</si>
  <si>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</si>
  <si>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</si>
  <si>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</si>
  <si>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</si>
  <si>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</si>
  <si>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</si>
  <si>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</si>
  <si>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</si>
  <si>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</si>
  <si>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</si>
  <si>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</si>
  <si>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</si>
  <si>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</si>
  <si>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</si>
  <si>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</si>
  <si>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</si>
  <si>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</si>
  <si>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</si>
  <si>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</si>
  <si>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</si>
  <si>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</si>
  <si>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</si>
  <si>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</si>
  <si>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</si>
  <si>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</si>
  <si>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</si>
  <si>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</si>
  <si>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</si>
  <si>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</si>
  <si>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</si>
  <si>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</si>
  <si>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</si>
  <si>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</si>
  <si>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</si>
  <si>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</si>
  <si>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</si>
  <si>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</si>
  <si>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</si>
  <si>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</si>
  <si>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</si>
  <si>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</si>
  <si>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</si>
  <si>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</si>
  <si>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</si>
  <si>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</si>
  <si>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</si>
  <si>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</si>
  <si>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</si>
  <si>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</si>
  <si>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</si>
  <si>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</si>
  <si>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</si>
  <si>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</si>
  <si>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</si>
  <si>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</si>
  <si>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</si>
  <si>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</si>
  <si>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</si>
  <si>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</si>
  <si>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</si>
  <si>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</si>
  <si>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</si>
  <si>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</si>
  <si>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</si>
  <si>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</si>
  <si>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</si>
  <si>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</si>
  <si>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</si>
  <si>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</si>
  <si>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</si>
  <si>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</si>
  <si>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</si>
  <si>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</si>
  <si>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</si>
  <si>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</si>
  <si>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</si>
  <si>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</si>
  <si>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</si>
  <si>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</si>
  <si>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</si>
  <si>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</si>
  <si>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</si>
  <si>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</si>
  <si>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</si>
  <si>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</si>
  <si>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</si>
  <si>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</si>
  <si>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</si>
  <si>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</si>
  <si>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</si>
  <si>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</si>
  <si>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</si>
  <si>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</si>
  <si>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</si>
  <si>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</si>
  <si>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</si>
  <si>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</si>
  <si>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</si>
  <si>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</si>
  <si>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</si>
  <si>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</si>
  <si>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</si>
  <si>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</si>
  <si>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</si>
  <si>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</si>
  <si>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</si>
  <si>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</si>
  <si>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</si>
  <si>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</si>
  <si>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</si>
  <si>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</si>
  <si>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</si>
  <si>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</si>
  <si>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</si>
  <si>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</si>
  <si>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</si>
  <si>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</si>
  <si>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</si>
  <si>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</si>
  <si>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</si>
  <si>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</si>
  <si>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</si>
  <si>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</si>
  <si>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</si>
  <si>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</si>
  <si>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</si>
  <si>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</si>
  <si>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</si>
  <si>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</si>
  <si>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</si>
  <si>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</si>
  <si>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</si>
  <si>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</si>
  <si>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</si>
  <si>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</si>
  <si>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</si>
  <si>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</si>
  <si>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</si>
  <si>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</si>
  <si>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</si>
  <si>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</si>
  <si>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</si>
  <si>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</si>
  <si>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</si>
  <si>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</si>
  <si>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</si>
  <si>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</si>
  <si>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</si>
  <si>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</si>
  <si>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</si>
  <si>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</si>
  <si>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</si>
  <si>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</si>
  <si>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</si>
  <si>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</si>
  <si>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</si>
  <si>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</si>
  <si>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</si>
  <si>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</si>
  <si>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</si>
  <si>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</si>
  <si>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</si>
  <si>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</si>
  <si>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</si>
  <si>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</si>
  <si>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</si>
  <si>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</si>
  <si>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</si>
  <si>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</si>
  <si>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</si>
  <si>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</si>
  <si>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</si>
  <si>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</si>
  <si>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</si>
  <si>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</si>
  <si>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</si>
  <si>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</si>
  <si>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</si>
  <si>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</si>
  <si>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</si>
  <si>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</si>
  <si>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</si>
  <si>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</si>
  <si>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</si>
  <si>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</si>
  <si>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</si>
  <si>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</si>
  <si>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</si>
  <si>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</si>
  <si>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</si>
  <si>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</si>
  <si>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</si>
  <si>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</si>
  <si>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</si>
  <si>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</si>
  <si>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</si>
  <si>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</si>
  <si>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</si>
  <si>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</si>
  <si>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</si>
  <si>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</si>
  <si>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</si>
  <si>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</si>
  <si>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</si>
  <si>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</si>
  <si>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</si>
  <si>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</si>
  <si>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</si>
  <si>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</si>
  <si>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</si>
  <si>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</si>
  <si>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</si>
  <si>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</si>
  <si>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</si>
  <si>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</si>
  <si>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</si>
  <si>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</si>
  <si>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</si>
  <si>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</si>
  <si>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</si>
  <si>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</si>
  <si>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</si>
  <si>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</si>
  <si>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</si>
  <si>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</si>
  <si>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</si>
  <si>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</si>
  <si>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</si>
  <si>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</si>
  <si>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</si>
  <si>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</si>
  <si>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</si>
  <si>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</si>
  <si>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</si>
  <si>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</si>
  <si>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</si>
  <si>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</si>
  <si>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</si>
  <si>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</si>
  <si>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</si>
  <si>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</si>
  <si>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</si>
  <si>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</si>
  <si>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</si>
  <si>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</si>
  <si>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</si>
  <si>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</si>
  <si>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</si>
  <si>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</si>
  <si>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</si>
  <si>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</si>
  <si>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</si>
  <si>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</si>
  <si>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</si>
  <si>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</si>
  <si>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</si>
  <si>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</si>
  <si>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</si>
  <si>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</si>
  <si>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</si>
  <si>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</si>
  <si>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</si>
  <si>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</si>
  <si>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</si>
  <si>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</si>
  <si>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</si>
  <si>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</si>
  <si>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</si>
  <si>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</si>
  <si>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</si>
  <si>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</si>
  <si>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</si>
  <si>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</si>
  <si>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</si>
  <si>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</si>
  <si>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</si>
  <si>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</si>
  <si>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</si>
  <si>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</si>
  <si>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</si>
  <si>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</si>
  <si>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</si>
  <si>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</si>
  <si>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</si>
  <si>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</si>
  <si>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</si>
  <si>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</si>
  <si>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</si>
  <si>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</si>
  <si>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</si>
  <si>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</si>
  <si>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</si>
  <si>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</si>
  <si>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</si>
  <si>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</si>
  <si>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</si>
  <si>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</si>
  <si>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</si>
  <si>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</si>
  <si>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</si>
  <si>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</si>
  <si>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</si>
  <si>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</si>
  <si>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</si>
  <si>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</si>
  <si>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</si>
  <si>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</si>
  <si>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</si>
  <si>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</si>
  <si>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</si>
  <si>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</si>
  <si>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</si>
  <si>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</si>
  <si>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</si>
  <si>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</si>
  <si>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</si>
  <si>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</si>
  <si>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</si>
  <si>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</si>
  <si>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</si>
  <si>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</si>
  <si>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</si>
  <si>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</si>
  <si>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</si>
  <si>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</si>
  <si>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</si>
  <si>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</si>
  <si>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</si>
  <si>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</si>
  <si>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</si>
  <si>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</si>
  <si>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</si>
  <si>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</si>
  <si>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</si>
  <si>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</si>
  <si>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</si>
  <si>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</si>
  <si>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</si>
  <si>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</si>
  <si>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</si>
  <si>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</si>
  <si>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</si>
  <si>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</si>
  <si>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</si>
  <si>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</si>
  <si>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</si>
  <si>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</si>
  <si>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</si>
  <si>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</si>
  <si>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</si>
  <si>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</si>
  <si>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</si>
  <si>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</si>
  <si>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</si>
  <si>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</si>
  <si>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</si>
  <si>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</si>
  <si>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</si>
  <si>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</si>
  <si>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</si>
  <si>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</si>
  <si>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</si>
  <si>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</si>
  <si>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</si>
  <si>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</si>
  <si>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</si>
  <si>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</si>
  <si>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</si>
  <si>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</si>
  <si>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</si>
  <si>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</si>
  <si>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</si>
  <si>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</si>
  <si>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</si>
  <si>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</si>
  <si>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</si>
  <si>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</si>
  <si>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</si>
  <si>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</si>
  <si>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</si>
  <si>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</si>
  <si>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</si>
  <si>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</si>
  <si>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</si>
  <si>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</si>
  <si>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</si>
  <si>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</si>
  <si>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</si>
  <si>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</si>
  <si>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</si>
  <si>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</si>
  <si>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</si>
  <si>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</si>
  <si>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</si>
  <si>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</si>
  <si>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</si>
  <si>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</si>
  <si>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</si>
  <si>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</si>
  <si>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</si>
  <si>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</si>
  <si>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</si>
  <si>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</si>
  <si>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</si>
  <si>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</si>
  <si>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</si>
  <si>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</si>
  <si>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</si>
  <si>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</si>
  <si>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</si>
  <si>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</si>
  <si>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</si>
  <si>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</si>
  <si>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</si>
  <si>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</si>
  <si>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</si>
  <si>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</si>
  <si>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</si>
  <si>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</si>
  <si>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</si>
  <si>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</si>
  <si>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</si>
  <si>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</si>
  <si>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</si>
  <si>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</si>
  <si>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</si>
  <si>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</si>
  <si>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</si>
  <si>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</si>
  <si>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</si>
  <si>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</si>
  <si>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</si>
  <si>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</si>
  <si>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</si>
  <si>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</si>
  <si>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</si>
  <si>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</si>
  <si>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</si>
  <si>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</si>
  <si>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</si>
  <si>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</si>
  <si>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</si>
  <si>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</si>
  <si>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</si>
  <si>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</si>
  <si>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</si>
  <si>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</si>
  <si>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</si>
  <si>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</si>
  <si>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</si>
  <si>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</si>
  <si>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</si>
  <si>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</si>
  <si>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</si>
  <si>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</si>
  <si>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</si>
  <si>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</si>
  <si>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</si>
  <si>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</si>
  <si>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</si>
  <si>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</si>
  <si>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</si>
  <si>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</si>
  <si>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</si>
  <si>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</si>
  <si>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</si>
  <si>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</si>
  <si>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</si>
  <si>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</si>
  <si>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</si>
  <si>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</si>
  <si>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</si>
  <si>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</si>
  <si>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</si>
  <si>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</si>
  <si>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</si>
  <si>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</si>
  <si>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</si>
  <si>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</si>
  <si>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</si>
  <si>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</si>
  <si>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</si>
  <si>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</si>
  <si>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</si>
  <si>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</si>
  <si>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</si>
  <si>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</si>
  <si>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</si>
  <si>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</si>
  <si>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</si>
  <si>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</si>
  <si>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</si>
  <si>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</si>
  <si>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</si>
  <si>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</si>
  <si>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</si>
  <si>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</si>
  <si>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</si>
  <si>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</si>
  <si>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</si>
  <si>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</si>
  <si>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</si>
  <si>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</si>
  <si>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</si>
  <si>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</si>
  <si>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</si>
  <si>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</si>
  <si>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</si>
  <si>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</si>
  <si>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</si>
  <si>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</si>
  <si>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</si>
  <si>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</si>
  <si>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</si>
  <si>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</si>
  <si>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</si>
  <si>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</si>
  <si>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</si>
  <si>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</si>
  <si>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</si>
  <si>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</si>
  <si>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</si>
  <si>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</si>
  <si>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</si>
  <si>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</si>
  <si>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</si>
  <si>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</si>
  <si>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</si>
  <si>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</si>
  <si>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</si>
  <si>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</si>
  <si>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</si>
  <si>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</si>
  <si>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</si>
  <si>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</si>
  <si>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</si>
  <si>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</si>
  <si>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</si>
  <si>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</si>
  <si>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</si>
  <si>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</si>
  <si>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</si>
  <si>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</si>
  <si>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</si>
  <si>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</si>
  <si>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</si>
  <si>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</si>
  <si>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</si>
  <si>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</si>
  <si>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</si>
  <si>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</si>
  <si>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</si>
  <si>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</si>
  <si>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</si>
  <si>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</si>
  <si>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</si>
  <si>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</si>
  <si>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</si>
  <si>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</si>
  <si>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</si>
  <si>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</si>
  <si>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</si>
  <si>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</si>
  <si>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</si>
  <si>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</si>
  <si>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</si>
  <si>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</si>
  <si>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</si>
  <si>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</si>
  <si>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</si>
  <si>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</si>
  <si>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</si>
  <si>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</si>
  <si>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</si>
  <si>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</si>
  <si>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</si>
  <si>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</si>
  <si>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</si>
  <si>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</si>
  <si>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</si>
  <si>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</si>
  <si>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</si>
  <si>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</si>
  <si>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</si>
  <si>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</si>
  <si>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</si>
  <si>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</si>
  <si>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</si>
  <si>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</si>
  <si>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</si>
  <si>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</si>
  <si>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</si>
  <si>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</si>
  <si>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</si>
  <si>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</si>
  <si>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</si>
  <si>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</si>
  <si>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</si>
  <si>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</si>
  <si>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</si>
  <si>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</si>
  <si>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</si>
  <si>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</si>
  <si>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</si>
  <si>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</si>
  <si>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</si>
  <si>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</si>
  <si>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</si>
  <si>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</si>
  <si>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</si>
  <si>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</si>
  <si>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</si>
  <si>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</si>
  <si>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</si>
  <si>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</si>
  <si>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</si>
  <si>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</si>
  <si>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</si>
  <si>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</si>
  <si>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</si>
  <si>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</si>
  <si>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</si>
  <si>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</si>
  <si>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</si>
  <si>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</si>
  <si>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</si>
  <si>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</si>
  <si>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</si>
  <si>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</si>
  <si>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</si>
  <si>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</si>
  <si>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</si>
  <si>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</si>
  <si>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</si>
  <si>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</si>
  <si>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</si>
  <si>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</si>
  <si>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</si>
  <si>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</si>
  <si>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</si>
  <si>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</si>
  <si>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</si>
  <si>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</si>
  <si>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</si>
  <si>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</si>
  <si>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</si>
  <si>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</si>
  <si>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</si>
  <si>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</si>
  <si>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</si>
  <si>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</si>
  <si>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</si>
  <si>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</si>
  <si>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</si>
  <si>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</si>
  <si>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</si>
  <si>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</si>
  <si>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</si>
  <si>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</si>
  <si>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</si>
  <si>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</si>
  <si>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</si>
  <si>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</si>
  <si>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</si>
  <si>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</si>
  <si>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</si>
  <si>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</si>
  <si>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</si>
  <si>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</si>
  <si>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</si>
  <si>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</si>
  <si>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</si>
  <si>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</si>
  <si>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</si>
  <si>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</si>
  <si>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</si>
  <si>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</si>
  <si>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</si>
  <si>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</si>
  <si>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</si>
  <si>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</si>
  <si>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</si>
  <si>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</si>
  <si>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</si>
  <si>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</si>
  <si>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</si>
  <si>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</si>
  <si>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</si>
  <si>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</si>
  <si>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</si>
  <si>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</si>
  <si>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</si>
  <si>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</si>
  <si>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</si>
  <si>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</si>
  <si>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</si>
  <si>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</si>
  <si>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</si>
  <si>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</si>
  <si>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</si>
  <si>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</si>
  <si>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</si>
  <si>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</si>
  <si>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</si>
  <si>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</si>
  <si>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</si>
  <si>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</si>
  <si>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</si>
  <si>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</si>
  <si>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</si>
  <si>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</si>
  <si>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</si>
  <si>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</si>
  <si>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</si>
  <si>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</si>
  <si>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</si>
  <si>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</si>
  <si>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</si>
  <si>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</si>
  <si>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</si>
  <si>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</si>
  <si>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</si>
  <si>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</si>
  <si>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</si>
  <si>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</si>
  <si>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</si>
  <si>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</si>
  <si>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</si>
  <si>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</si>
  <si>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</si>
  <si>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</si>
  <si>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</si>
  <si>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</si>
  <si>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</si>
  <si>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</si>
  <si>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</si>
  <si>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</si>
  <si>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</si>
  <si>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</si>
  <si>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</si>
  <si>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</si>
  <si>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</si>
  <si>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</si>
  <si>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</si>
  <si>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</si>
  <si>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</si>
  <si>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</si>
  <si>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</si>
  <si>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</si>
  <si>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</si>
  <si>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</si>
  <si>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</si>
  <si>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</si>
  <si>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</si>
  <si>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</si>
  <si>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</si>
  <si>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</si>
  <si>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</si>
  <si>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</si>
  <si>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</si>
  <si>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</si>
  <si>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</si>
  <si>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</si>
  <si>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</si>
  <si>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</si>
  <si>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</si>
  <si>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</si>
  <si>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</si>
  <si>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</si>
  <si>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</si>
  <si>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</si>
  <si>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</si>
  <si>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</si>
  <si>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</si>
  <si>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</si>
  <si>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</si>
  <si>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</si>
  <si>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</si>
  <si>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</si>
  <si>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</si>
  <si>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</si>
  <si>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</si>
  <si>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</si>
  <si>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</si>
  <si>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</si>
  <si>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</si>
  <si>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</si>
  <si>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</si>
  <si>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</si>
  <si>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</si>
  <si>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</si>
  <si>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</si>
  <si>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</si>
  <si>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</si>
  <si>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</si>
  <si>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</si>
  <si>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</si>
  <si>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</si>
  <si>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</si>
  <si>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</si>
  <si>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</si>
  <si>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</si>
  <si>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</si>
  <si>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</si>
  <si>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</si>
  <si>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</si>
  <si>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</si>
  <si>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</si>
  <si>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</si>
  <si>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</si>
  <si>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</si>
  <si>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</si>
  <si>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</si>
  <si>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</si>
  <si>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</si>
  <si>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</si>
  <si>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</si>
  <si>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</si>
  <si>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</si>
  <si>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</si>
  <si>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</si>
  <si>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</si>
  <si>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</si>
  <si>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</si>
  <si>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</si>
  <si>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</si>
  <si>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</si>
  <si>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</si>
  <si>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</si>
  <si>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</si>
  <si>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</si>
  <si>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</si>
  <si>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</si>
  <si>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</si>
  <si>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</si>
  <si>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</si>
  <si>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</si>
  <si>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</si>
  <si>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</si>
  <si>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</si>
  <si>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</si>
  <si>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</si>
  <si>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</si>
  <si>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</si>
  <si>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</si>
  <si>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</si>
  <si>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</si>
  <si>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</si>
  <si>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</si>
  <si>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</si>
  <si>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</si>
  <si>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</si>
  <si>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</si>
  <si>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</si>
  <si>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</si>
  <si>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</si>
  <si>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</si>
  <si>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</si>
  <si>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</si>
  <si>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</si>
  <si>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</si>
  <si>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</si>
  <si>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</si>
  <si>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</si>
  <si>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</si>
  <si>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</si>
  <si>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</si>
  <si>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</si>
  <si>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</si>
  <si>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</si>
  <si>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</si>
  <si>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</si>
  <si>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</si>
  <si>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</si>
  <si>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</si>
  <si>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</si>
  <si>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</si>
  <si>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</si>
  <si>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</si>
  <si>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</si>
  <si>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</si>
  <si>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</si>
  <si>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</si>
  <si>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</si>
  <si>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</si>
  <si>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</si>
  <si>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</si>
  <si>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</si>
  <si>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</si>
  <si>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</si>
  <si>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</si>
  <si>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</si>
  <si>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</si>
  <si>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</si>
  <si>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</si>
  <si>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</si>
  <si>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</si>
  <si>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</si>
  <si>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</si>
  <si>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</si>
  <si>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</si>
  <si>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</si>
  <si>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</si>
  <si>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</si>
  <si>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</si>
  <si>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</si>
  <si>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</si>
  <si>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</si>
  <si>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</si>
  <si>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</si>
  <si>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</si>
  <si>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</si>
  <si>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</si>
  <si>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</si>
  <si>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</si>
  <si>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</si>
  <si>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</si>
  <si>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</si>
  <si>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</si>
  <si>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</si>
  <si>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</si>
  <si>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</si>
  <si>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</si>
  <si>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</si>
  <si>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</si>
  <si>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</si>
  <si>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</si>
  <si>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</si>
  <si>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</si>
  <si>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</si>
  <si>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</si>
  <si>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</si>
  <si>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</si>
  <si>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</si>
  <si>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</si>
  <si>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</si>
  <si>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</si>
  <si>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</si>
  <si>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</si>
  <si>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</si>
  <si>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</si>
  <si>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</si>
  <si>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</si>
  <si>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</si>
  <si>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</si>
  <si>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</si>
  <si>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</si>
  <si>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</si>
  <si>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</si>
  <si>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</si>
  <si>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</si>
  <si>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</si>
  <si>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</si>
  <si>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</si>
  <si>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</si>
  <si>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</si>
  <si>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</si>
  <si>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</si>
  <si>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</si>
  <si>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</si>
  <si>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</si>
  <si>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</si>
  <si>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</si>
  <si>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</si>
  <si>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</si>
  <si>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</si>
  <si>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</si>
  <si>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</si>
  <si>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</si>
  <si>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</si>
  <si>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</si>
  <si>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</si>
  <si>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</si>
  <si>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</si>
  <si>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</si>
  <si>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</si>
  <si>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</si>
  <si>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</si>
  <si>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</si>
  <si>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</si>
  <si>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</si>
  <si>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</si>
  <si>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</si>
  <si>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</si>
  <si>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</si>
  <si>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</si>
  <si>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</si>
  <si>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</si>
  <si>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</si>
  <si>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</si>
  <si>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</si>
  <si>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</si>
  <si>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</si>
  <si>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</si>
  <si>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</si>
  <si>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</si>
  <si>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</si>
  <si>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</si>
  <si>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</si>
  <si>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</si>
  <si>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</si>
  <si>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</si>
  <si>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</si>
  <si>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</si>
  <si>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</si>
  <si>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</si>
  <si>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</si>
  <si>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</si>
  <si>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</si>
  <si>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</si>
  <si>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</si>
  <si>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</si>
  <si>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</si>
  <si>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</si>
  <si>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</si>
  <si>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</si>
  <si>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</si>
  <si>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</si>
  <si>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</si>
  <si>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</si>
  <si>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</si>
  <si>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</si>
  <si>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</si>
  <si>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</si>
  <si>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</si>
  <si>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</si>
  <si>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</si>
  <si>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</si>
  <si>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</si>
  <si>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</si>
  <si>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</si>
  <si>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</si>
  <si>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</si>
  <si>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</si>
  <si>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</si>
  <si>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</si>
  <si>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</si>
  <si>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</si>
  <si>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</si>
  <si>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</si>
  <si>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</si>
  <si>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</si>
  <si>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</si>
  <si>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</si>
  <si>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</si>
  <si>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</si>
  <si>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</si>
  <si>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</si>
  <si>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</si>
  <si>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</si>
  <si>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</si>
  <si>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</si>
  <si>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</si>
  <si>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</si>
  <si>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</si>
  <si>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</si>
  <si>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</si>
  <si>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</si>
  <si>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</si>
  <si>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</si>
  <si>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</si>
  <si>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</si>
  <si>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</si>
  <si>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</si>
  <si>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</si>
  <si>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</si>
  <si>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</si>
  <si>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</si>
  <si>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</si>
  <si>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</si>
  <si>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</si>
  <si>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</si>
  <si>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</si>
  <si>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</si>
  <si>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</si>
  <si>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</si>
  <si>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</si>
  <si>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</si>
  <si>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</si>
  <si>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</si>
  <si>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</si>
  <si>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</si>
  <si>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</si>
  <si>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</si>
  <si>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</si>
  <si>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</si>
  <si>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</si>
  <si>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</si>
  <si>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</si>
  <si>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</si>
  <si>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</si>
  <si>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</si>
  <si>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</si>
  <si>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</si>
  <si>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</si>
  <si>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</si>
  <si>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</si>
  <si>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</si>
  <si>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</si>
  <si>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</si>
  <si>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</si>
  <si>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</si>
  <si>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</si>
  <si>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</si>
  <si>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</si>
  <si>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</si>
  <si>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</si>
  <si>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</si>
  <si>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</si>
  <si>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</si>
  <si>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</si>
  <si>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</si>
  <si>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</si>
  <si>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</si>
  <si>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</si>
  <si>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</si>
  <si>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</si>
  <si>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</si>
  <si>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</si>
  <si>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</si>
  <si>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</si>
  <si>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</si>
  <si>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</si>
  <si>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</si>
  <si>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</si>
  <si>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</si>
  <si>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</si>
  <si>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</si>
  <si>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</si>
  <si>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</si>
  <si>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</si>
  <si>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</si>
  <si>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</si>
  <si>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</si>
  <si>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</si>
  <si>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</si>
  <si>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</si>
  <si>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</si>
  <si>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</si>
  <si>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</si>
  <si>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</si>
  <si>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</si>
  <si>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</si>
  <si>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</si>
  <si>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</si>
  <si>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</si>
  <si>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</si>
  <si>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</si>
  <si>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</si>
  <si>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</si>
  <si>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</si>
  <si>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</si>
  <si>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</si>
  <si>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</si>
  <si>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</si>
  <si>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</si>
  <si>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</si>
  <si>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</si>
  <si>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</si>
  <si>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</si>
  <si>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</si>
  <si>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</si>
  <si>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</si>
  <si>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</si>
  <si>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</si>
  <si>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</si>
  <si>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</si>
  <si>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</si>
  <si>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</si>
  <si>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</si>
  <si>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</si>
  <si>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</si>
  <si>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</si>
  <si>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</si>
  <si>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</si>
  <si>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</si>
  <si>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</si>
  <si>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</si>
  <si>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</si>
  <si>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</si>
  <si>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</si>
  <si>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</si>
  <si>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</si>
  <si>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</si>
  <si>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</si>
  <si>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</si>
  <si>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</si>
  <si>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</si>
  <si>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</si>
  <si>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</si>
  <si>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</si>
  <si>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</si>
  <si>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</si>
  <si>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</si>
  <si>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</si>
  <si>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</si>
  <si>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</si>
  <si>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</si>
  <si>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</si>
  <si>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</si>
  <si>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</si>
  <si>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</si>
  <si>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</si>
  <si>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</si>
  <si>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</si>
  <si>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</si>
  <si>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</si>
  <si>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</si>
  <si>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</si>
  <si>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</si>
  <si>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</si>
  <si>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</si>
  <si>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</si>
  <si>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</si>
  <si>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</si>
  <si>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</si>
  <si>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</si>
  <si>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</si>
  <si>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</si>
  <si>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</si>
  <si>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</si>
  <si>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</si>
  <si>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</si>
  <si>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</si>
  <si>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</si>
  <si>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</si>
  <si>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</si>
  <si>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</si>
  <si>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</si>
  <si>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</si>
  <si>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</si>
  <si>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</si>
  <si>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</si>
  <si>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</si>
  <si>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</si>
  <si>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</si>
  <si>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</si>
  <si>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</si>
  <si>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</si>
  <si>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</si>
  <si>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</si>
  <si>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</si>
  <si>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</si>
  <si>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</si>
  <si>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</si>
  <si>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</si>
  <si>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</si>
  <si>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</si>
  <si>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</si>
  <si>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</si>
  <si>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</si>
  <si>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</si>
  <si>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</si>
  <si>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</si>
  <si>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</si>
  <si>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</si>
  <si>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</si>
  <si>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</si>
  <si>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</si>
  <si>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</si>
  <si>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</si>
  <si>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</si>
  <si>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</si>
  <si>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</si>
  <si>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</si>
  <si>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</si>
  <si>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</si>
  <si>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</si>
  <si>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</si>
  <si>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</si>
  <si>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</si>
  <si>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</si>
  <si>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</si>
  <si>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</si>
  <si>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</si>
  <si>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</si>
  <si>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</si>
  <si>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</si>
  <si>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</si>
  <si>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</si>
  <si>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</si>
  <si>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</si>
  <si>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</si>
  <si>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</si>
  <si>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</si>
  <si>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</si>
  <si>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</si>
  <si>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</si>
  <si>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</si>
  <si>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</si>
  <si>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</si>
  <si>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</si>
  <si>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</si>
  <si>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</si>
  <si>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</si>
  <si>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</si>
  <si>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</si>
  <si>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</si>
  <si>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</si>
  <si>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</si>
  <si>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</si>
  <si>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</si>
  <si>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</si>
  <si>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</si>
  <si>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</si>
  <si>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</si>
  <si>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</si>
  <si>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</si>
  <si>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</si>
  <si>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</si>
  <si>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</si>
  <si>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</si>
  <si>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</si>
  <si>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</si>
  <si>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</si>
  <si>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</si>
  <si>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</si>
  <si>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</si>
  <si>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</si>
  <si>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</si>
  <si>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</si>
  <si>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</si>
  <si>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</si>
  <si>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</si>
  <si>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</si>
  <si>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</si>
  <si>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</si>
  <si>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</si>
  <si>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</si>
  <si>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</si>
  <si>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</si>
  <si>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</si>
  <si>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</si>
  <si>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</si>
  <si>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</si>
  <si>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</si>
  <si>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</si>
  <si>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</si>
  <si>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</si>
  <si>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</si>
  <si>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</si>
  <si>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</si>
  <si>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</si>
  <si>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</si>
  <si>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</si>
  <si>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</si>
  <si>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</si>
  <si>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</si>
  <si>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</si>
  <si>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</si>
  <si>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</si>
  <si>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</si>
  <si>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</si>
  <si>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</si>
  <si>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</si>
  <si>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</si>
  <si>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</si>
  <si>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</si>
  <si>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</si>
  <si>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</si>
  <si>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</si>
  <si>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</si>
  <si>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</si>
  <si>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</si>
  <si>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</si>
  <si>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</si>
  <si>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</si>
  <si>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</si>
  <si>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</si>
  <si>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</si>
  <si>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</si>
  <si>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</si>
  <si>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</si>
  <si>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</si>
  <si>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</si>
  <si>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</si>
  <si>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</si>
  <si>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</si>
  <si>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</si>
  <si>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</si>
  <si>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</si>
  <si>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</si>
  <si>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</si>
  <si>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</si>
  <si>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</si>
  <si>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</si>
  <si>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</si>
  <si>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</si>
  <si>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</si>
  <si>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</si>
  <si>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</si>
  <si>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</si>
  <si>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</si>
  <si>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</si>
  <si>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</si>
  <si>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</si>
  <si>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</si>
  <si>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</si>
  <si>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</si>
  <si>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</si>
  <si>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</si>
  <si>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</si>
  <si>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</si>
  <si>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</si>
  <si>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</si>
  <si>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</si>
  <si>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</si>
  <si>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</si>
  <si>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</si>
  <si>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</si>
  <si>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</si>
  <si>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</si>
  <si>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</si>
  <si>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</si>
  <si>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</si>
  <si>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</si>
  <si>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</si>
  <si>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</si>
  <si>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</si>
  <si>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</si>
  <si>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</si>
  <si>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</si>
  <si>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</si>
  <si>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</si>
  <si>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</si>
  <si>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</si>
  <si>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</si>
  <si>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</si>
  <si>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</si>
  <si>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</si>
  <si>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</si>
  <si>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</si>
  <si>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</si>
  <si>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</si>
  <si>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</si>
  <si>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</si>
  <si>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</si>
  <si>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</si>
  <si>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</si>
  <si>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</si>
  <si>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</si>
  <si>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</si>
  <si>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</si>
  <si>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</si>
  <si>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</si>
  <si>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</si>
  <si>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</si>
  <si>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</si>
  <si>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</si>
  <si>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</si>
  <si>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</si>
  <si>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</si>
  <si>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</si>
  <si>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</si>
  <si>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</si>
  <si>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</si>
  <si>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</si>
  <si>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</si>
  <si>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</si>
  <si>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</si>
  <si>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</si>
  <si>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</si>
  <si>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</si>
  <si>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</si>
  <si>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</si>
  <si>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</si>
  <si>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</si>
  <si>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</si>
  <si>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</si>
  <si>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</si>
  <si>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</si>
  <si>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</si>
  <si>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</si>
  <si>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</si>
  <si>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</si>
  <si>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</si>
  <si>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</si>
  <si>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</si>
  <si>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</si>
  <si>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</si>
  <si>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</si>
  <si>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</si>
  <si>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</si>
  <si>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</si>
  <si>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</si>
  <si>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</si>
  <si>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</si>
  <si>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</si>
  <si>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</si>
  <si>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</si>
  <si>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</si>
  <si>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</si>
  <si>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</si>
  <si>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</si>
  <si>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</si>
  <si>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</si>
  <si>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</si>
  <si>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</si>
  <si>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</si>
  <si>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</si>
  <si>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</si>
  <si>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</si>
  <si>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</si>
  <si>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</si>
  <si>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</si>
  <si>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</si>
  <si>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</si>
  <si>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</si>
  <si>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</si>
  <si>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</si>
  <si>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</si>
  <si>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</si>
  <si>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</si>
  <si>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</si>
  <si>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</si>
  <si>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</si>
  <si>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</si>
  <si>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</si>
  <si>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</si>
  <si>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</si>
  <si>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</si>
  <si>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</si>
  <si>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</si>
  <si>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</si>
  <si>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</si>
  <si>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</si>
  <si>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</si>
  <si>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</si>
  <si>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</si>
  <si>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</si>
  <si>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</si>
  <si>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</si>
  <si>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</si>
  <si>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</si>
  <si>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</si>
  <si>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</si>
  <si>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</si>
  <si>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</si>
  <si>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</si>
  <si>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</si>
  <si>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</si>
  <si>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</si>
  <si>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</si>
  <si>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</si>
  <si>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</si>
  <si>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</si>
  <si>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</si>
  <si>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</si>
  <si>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</si>
  <si>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</si>
  <si>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</si>
  <si>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</si>
  <si>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</si>
  <si>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</si>
  <si>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</si>
  <si>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</si>
  <si>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</si>
  <si>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</si>
  <si>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</si>
  <si>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</si>
  <si>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</si>
  <si>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</si>
  <si>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</si>
  <si>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</si>
  <si>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</si>
  <si>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</si>
  <si>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</si>
  <si>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</si>
  <si>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</si>
  <si>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</si>
  <si>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</si>
  <si>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</si>
  <si>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</si>
  <si>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</si>
  <si>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</si>
  <si>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</si>
  <si>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</si>
  <si>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</si>
  <si>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</si>
  <si>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</si>
  <si>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</si>
  <si>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</si>
  <si>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</si>
  <si>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</si>
  <si>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</si>
  <si>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</si>
  <si>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</si>
  <si>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</si>
  <si>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</si>
  <si>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</si>
  <si>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</si>
  <si>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</si>
  <si>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</si>
  <si>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</si>
  <si>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</si>
  <si>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</si>
  <si>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</si>
  <si>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</si>
  <si>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</si>
  <si>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</si>
  <si>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</si>
  <si>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</si>
  <si>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</si>
  <si>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</si>
  <si>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</si>
  <si>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</si>
  <si>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</si>
  <si>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</si>
  <si>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</si>
  <si>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</si>
  <si>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</si>
  <si>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</si>
  <si>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</si>
  <si>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</si>
  <si>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</si>
  <si>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</si>
  <si>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</si>
  <si>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</si>
  <si>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</si>
  <si>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</si>
  <si>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</si>
  <si>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</si>
  <si>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</si>
  <si>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</si>
  <si>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</si>
  <si>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</si>
  <si>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</si>
  <si>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</si>
  <si>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</si>
  <si>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</si>
  <si>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</si>
  <si>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</si>
  <si>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</si>
  <si>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</si>
  <si>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</si>
  <si>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</si>
  <si>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</si>
  <si>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</si>
  <si>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</si>
  <si>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</si>
  <si>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</si>
  <si>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</si>
  <si>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</si>
  <si>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</si>
  <si>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</si>
  <si>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</si>
  <si>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</si>
  <si>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</si>
  <si>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</si>
  <si>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</si>
  <si>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</si>
  <si>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</si>
  <si>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</si>
  <si>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</si>
  <si>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</si>
  <si>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</si>
  <si>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</si>
  <si>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</si>
  <si>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</si>
  <si>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</si>
  <si>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</si>
  <si>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</si>
  <si>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</si>
  <si>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</si>
  <si>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</si>
  <si>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</si>
  <si>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</si>
  <si>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</si>
  <si>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</si>
  <si>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</si>
  <si>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</si>
  <si>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</si>
  <si>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</si>
  <si>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</si>
  <si>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</si>
  <si>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</si>
  <si>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</si>
  <si>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</si>
  <si>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</si>
  <si>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</si>
  <si>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</si>
  <si>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</si>
  <si>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</si>
  <si>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</si>
  <si>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</si>
  <si>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</si>
  <si>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</si>
  <si>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</si>
  <si>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</si>
  <si>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</si>
  <si>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</si>
  <si>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</si>
  <si>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</si>
  <si>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</si>
  <si>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</si>
  <si>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</si>
  <si>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</si>
  <si>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</si>
  <si>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</si>
  <si>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</si>
  <si>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</si>
  <si>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</si>
  <si>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</si>
  <si>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</si>
  <si>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</si>
  <si>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</si>
  <si>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</si>
  <si>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</si>
  <si>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</si>
  <si>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</si>
  <si>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</si>
  <si>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</si>
  <si>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</si>
  <si>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</si>
  <si>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</si>
  <si>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</si>
  <si>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</si>
  <si>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</si>
  <si>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</si>
  <si>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</si>
  <si>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</si>
  <si>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</si>
  <si>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</si>
  <si>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</si>
  <si>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</si>
  <si>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</si>
  <si>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</si>
  <si>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</si>
  <si>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</si>
  <si>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</si>
  <si>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</si>
  <si>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</si>
  <si>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</si>
  <si>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</si>
  <si>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</si>
  <si>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</si>
  <si>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</si>
  <si>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</si>
  <si>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</si>
  <si>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</si>
  <si>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</si>
  <si>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</si>
  <si>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</si>
  <si>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</si>
  <si>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</si>
  <si>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</si>
  <si>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</si>
  <si>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</si>
  <si>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</si>
  <si>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</si>
  <si>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</si>
  <si>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</si>
  <si>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</si>
  <si>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</si>
  <si>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</si>
  <si>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</si>
  <si>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</si>
  <si>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</si>
  <si>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</si>
  <si>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</si>
  <si>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</si>
  <si>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</si>
  <si>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</si>
  <si>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</si>
  <si>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</si>
  <si>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</si>
  <si>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</si>
  <si>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</si>
  <si>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</si>
  <si>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</si>
  <si>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</si>
  <si>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</si>
  <si>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</si>
  <si>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</si>
  <si>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</si>
  <si>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</si>
  <si>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</si>
  <si>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</si>
  <si>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</si>
  <si>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</si>
  <si>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</si>
  <si>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</si>
  <si>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</si>
  <si>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</si>
  <si>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</si>
  <si>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</si>
  <si>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</si>
  <si>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</si>
  <si>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</si>
  <si>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</si>
  <si>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</si>
  <si>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</si>
  <si>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</si>
  <si>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</si>
  <si>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</si>
  <si>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</si>
  <si>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</si>
  <si>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</si>
  <si>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</si>
  <si>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</si>
  <si>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</si>
  <si>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</si>
  <si>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</si>
  <si>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</si>
  <si>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</si>
  <si>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</si>
  <si>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</si>
  <si>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</si>
  <si>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</si>
  <si>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</si>
  <si>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</si>
  <si>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</si>
  <si>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</si>
  <si>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</si>
  <si>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</si>
  <si>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</si>
  <si>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</si>
  <si>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</si>
  <si>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</si>
  <si>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</si>
  <si>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</si>
  <si>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</si>
  <si>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</si>
  <si>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</si>
  <si>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</si>
  <si>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</si>
  <si>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</si>
  <si>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</si>
  <si>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</si>
  <si>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</si>
  <si>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</si>
  <si>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</si>
  <si>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</si>
  <si>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</si>
  <si>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</si>
  <si>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</si>
  <si>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</si>
  <si>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</si>
  <si>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</si>
  <si>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</si>
  <si>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</si>
  <si>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</si>
  <si>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</si>
  <si>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</si>
  <si>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</si>
  <si>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</si>
  <si>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</si>
  <si>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</si>
  <si>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</si>
  <si>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</si>
  <si>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</si>
  <si>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</si>
  <si>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</si>
  <si>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</si>
  <si>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</si>
  <si>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</si>
  <si>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</si>
  <si>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</si>
  <si>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</si>
  <si>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</si>
  <si>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</si>
  <si>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</si>
  <si>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</si>
  <si>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</si>
  <si>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</si>
  <si>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</si>
  <si>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</si>
  <si>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</si>
  <si>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</si>
  <si>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</si>
  <si>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</si>
  <si>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</si>
  <si>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</si>
  <si>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</si>
  <si>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</si>
  <si>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</si>
  <si>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</si>
  <si>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</si>
  <si>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</si>
  <si>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</si>
  <si>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</si>
  <si>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</si>
  <si>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</si>
  <si>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</si>
  <si>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</si>
  <si>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</si>
  <si>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</si>
  <si>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</si>
  <si>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</si>
  <si>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</si>
  <si>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</si>
  <si>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</si>
  <si>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</si>
  <si>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</si>
  <si>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</si>
  <si>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</si>
  <si>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</si>
  <si>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</si>
  <si>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</si>
  <si>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</si>
  <si>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</si>
  <si>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</si>
  <si>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</si>
  <si>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</si>
  <si>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</si>
  <si>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</si>
  <si>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</si>
  <si>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</si>
  <si>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</si>
  <si>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</si>
  <si>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</si>
  <si>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</si>
  <si>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</si>
  <si>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</si>
  <si>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</si>
  <si>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</si>
  <si>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</si>
  <si>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</si>
  <si>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</si>
  <si>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</si>
  <si>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</si>
  <si>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</si>
  <si>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</si>
  <si>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</si>
  <si>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</si>
  <si>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</si>
  <si>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</si>
  <si>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</si>
  <si>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</si>
  <si>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</si>
  <si>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</si>
  <si>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</si>
  <si>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</si>
  <si>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</si>
  <si>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</si>
  <si>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</si>
  <si>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</si>
  <si>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</si>
  <si>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</si>
  <si>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</si>
  <si>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</si>
  <si>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</si>
  <si>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</si>
  <si>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</si>
  <si>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</si>
  <si>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</si>
  <si>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</si>
  <si>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</si>
  <si>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</si>
  <si>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</si>
  <si>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</si>
  <si>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</si>
  <si>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</si>
  <si>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</si>
  <si>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</si>
  <si>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</si>
  <si>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</si>
  <si>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</si>
  <si>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</si>
  <si>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</si>
  <si>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</si>
  <si>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</si>
  <si>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</si>
  <si>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</si>
  <si>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</si>
  <si>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</si>
  <si>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</si>
  <si>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</si>
  <si>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</si>
  <si>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</si>
  <si>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</si>
  <si>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</si>
  <si>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</si>
  <si>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</si>
  <si>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</si>
  <si>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</si>
  <si>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</si>
  <si>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</si>
  <si>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</si>
  <si>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</si>
  <si>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</si>
  <si>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</si>
  <si>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</si>
  <si>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</si>
  <si>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</si>
  <si>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</si>
  <si>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</si>
  <si>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</si>
  <si>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</si>
  <si>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</si>
  <si>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</si>
  <si>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</si>
  <si>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</si>
  <si>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</si>
  <si>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</si>
  <si>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</si>
  <si>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</si>
  <si>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</si>
  <si>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</si>
  <si>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</si>
  <si>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</si>
  <si>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</si>
  <si>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</si>
  <si>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</si>
  <si>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</si>
  <si>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</si>
  <si>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</si>
  <si>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</si>
  <si>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</si>
  <si>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</si>
  <si>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</si>
  <si>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</si>
  <si>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</si>
  <si>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</si>
  <si>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</si>
  <si>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</si>
  <si>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</si>
  <si>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</si>
  <si>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</si>
  <si>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</si>
  <si>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</si>
  <si>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</si>
  <si>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</si>
  <si>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</si>
  <si>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</si>
  <si>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</si>
  <si>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</si>
  <si>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</si>
  <si>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</si>
  <si>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</si>
  <si>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</si>
  <si>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</si>
  <si>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</si>
  <si>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</si>
  <si>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</si>
  <si>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</si>
  <si>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</si>
  <si>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</si>
  <si>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</si>
  <si>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</si>
  <si>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</si>
  <si>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</si>
  <si>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</si>
  <si>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</si>
  <si>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</si>
  <si>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</si>
  <si>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</si>
  <si>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</si>
  <si>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</si>
  <si>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</si>
  <si>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</si>
  <si>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</si>
  <si>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</si>
  <si>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</si>
  <si>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</si>
  <si>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</si>
  <si>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</si>
  <si>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</si>
  <si>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</si>
  <si>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</si>
  <si>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</si>
  <si>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</si>
  <si>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</si>
  <si>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</si>
  <si>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</si>
  <si>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</si>
  <si>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</si>
  <si>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</si>
  <si>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</si>
  <si>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</si>
  <si>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</si>
  <si>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</si>
  <si>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</si>
  <si>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</si>
  <si>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</si>
  <si>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</si>
  <si>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</si>
  <si>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</si>
  <si>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</si>
  <si>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</si>
  <si>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</si>
  <si>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</si>
  <si>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</si>
  <si>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</si>
  <si>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</si>
  <si>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</si>
  <si>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</si>
  <si>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</si>
  <si>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</si>
  <si>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</si>
  <si>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</si>
  <si>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</si>
  <si>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</si>
  <si>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</si>
  <si>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</si>
  <si>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</si>
  <si>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</si>
  <si>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</si>
  <si>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</si>
  <si>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</si>
  <si>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</si>
  <si>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</si>
  <si>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</si>
  <si>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</si>
  <si>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</si>
  <si>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</si>
  <si>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</si>
  <si>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</si>
  <si>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</si>
  <si>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</si>
  <si>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</si>
  <si>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</si>
  <si>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</si>
  <si>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</si>
  <si>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</si>
  <si>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</si>
  <si>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</si>
  <si>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</si>
  <si>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</si>
  <si>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</si>
  <si>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</si>
  <si>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</si>
  <si>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</si>
  <si>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</si>
  <si>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</si>
  <si>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</si>
  <si>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</si>
  <si>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</si>
  <si>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</si>
  <si>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</si>
  <si>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</si>
  <si>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</si>
  <si>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</si>
  <si>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</si>
  <si>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</si>
  <si>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</si>
  <si>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</si>
  <si>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</si>
  <si>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</si>
  <si>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</si>
  <si>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</si>
  <si>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</si>
  <si>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</si>
  <si>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</si>
  <si>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</si>
  <si>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</si>
  <si>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</si>
  <si>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</si>
  <si>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</si>
  <si>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</si>
  <si>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</si>
  <si>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</si>
  <si>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</si>
  <si>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</si>
  <si>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</si>
  <si>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</si>
  <si>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</si>
  <si>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</si>
  <si>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</si>
  <si>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</si>
  <si>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</si>
  <si>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</si>
  <si>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</si>
  <si>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</si>
  <si>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</si>
  <si>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</si>
  <si>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</si>
  <si>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</si>
  <si>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</si>
  <si>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</si>
  <si>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</si>
  <si>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</si>
  <si>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</si>
  <si>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</si>
  <si>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</si>
  <si>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</si>
  <si>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</si>
  <si>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</si>
  <si>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</si>
  <si>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</si>
  <si>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</si>
  <si>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</si>
  <si>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</si>
  <si>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</si>
  <si>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</si>
  <si>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</si>
  <si>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</si>
  <si>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</si>
  <si>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</si>
  <si>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</si>
  <si>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</si>
  <si>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</si>
  <si>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</si>
  <si>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</si>
  <si>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</si>
  <si>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</si>
  <si>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</si>
  <si>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</si>
  <si>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</si>
  <si>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</si>
  <si>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</si>
  <si>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</si>
  <si>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</si>
  <si>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</si>
  <si>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</si>
  <si>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</si>
  <si>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</si>
  <si>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</si>
  <si>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</si>
  <si>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</si>
  <si>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</si>
  <si>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</si>
  <si>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</si>
  <si>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</si>
  <si>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</si>
  <si>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</si>
  <si>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</si>
  <si>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</si>
  <si>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</si>
  <si>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</si>
  <si>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</si>
  <si>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</si>
  <si>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</si>
  <si>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</si>
  <si>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</si>
  <si>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</si>
  <si>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</si>
  <si>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</si>
  <si>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</si>
  <si>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</si>
  <si>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</si>
  <si>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</si>
  <si>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</si>
  <si>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</si>
  <si>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</si>
  <si>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</si>
  <si>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</si>
  <si>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</si>
  <si>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</si>
  <si>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</si>
  <si>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</si>
  <si>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</si>
  <si>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</si>
  <si>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</si>
  <si>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</si>
  <si>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</si>
  <si>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</si>
  <si>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</si>
  <si>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</si>
  <si>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</si>
  <si>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</si>
  <si>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</si>
  <si>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</si>
  <si>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</si>
  <si>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</si>
  <si>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</si>
  <si>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</si>
  <si>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</si>
  <si>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</si>
  <si>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</si>
  <si>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</si>
  <si>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</si>
  <si>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</si>
  <si>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</si>
  <si>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</si>
  <si>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</si>
  <si>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</si>
  <si>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</si>
  <si>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</si>
  <si>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</si>
  <si>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</si>
  <si>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</si>
  <si>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</si>
  <si>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</si>
  <si>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</si>
  <si>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</si>
  <si>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</si>
  <si>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</si>
  <si>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</si>
  <si>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</si>
  <si>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</si>
  <si>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</si>
  <si>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</si>
  <si>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</si>
  <si>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</si>
  <si>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</si>
  <si>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</si>
  <si>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</si>
  <si>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</si>
  <si>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</si>
  <si>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</si>
  <si>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</si>
  <si>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</si>
  <si>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</si>
  <si>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</si>
  <si>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</si>
  <si>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</si>
  <si>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</si>
  <si>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</si>
  <si>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</si>
  <si>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</si>
  <si>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</si>
  <si>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</si>
  <si>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</si>
  <si>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</si>
  <si>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</si>
  <si>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</si>
  <si>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</si>
  <si>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</si>
  <si>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</si>
  <si>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</si>
  <si>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</si>
  <si>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</si>
  <si>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</si>
  <si>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</si>
  <si>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</si>
  <si>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</si>
  <si>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</si>
  <si>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</si>
  <si>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</si>
  <si>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</si>
  <si>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</si>
  <si>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</si>
  <si>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</si>
  <si>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</si>
  <si>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</si>
  <si>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</si>
  <si>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</si>
  <si>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</si>
  <si>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</si>
  <si>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</si>
  <si>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</si>
  <si>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</si>
  <si>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</si>
  <si>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</si>
  <si>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</si>
  <si>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</si>
  <si>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</si>
  <si>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</si>
  <si>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</si>
  <si>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</si>
  <si>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</si>
  <si>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</si>
  <si>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</si>
  <si>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</si>
  <si>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</si>
  <si>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</si>
  <si>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</si>
  <si>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</si>
  <si>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</si>
  <si>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</si>
  <si>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</si>
  <si>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</si>
  <si>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</si>
  <si>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</si>
  <si>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</si>
  <si>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</si>
  <si>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</si>
  <si>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</si>
  <si>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</si>
  <si>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</si>
  <si>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</si>
  <si>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</si>
  <si>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</si>
  <si>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</si>
  <si>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</si>
  <si>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</si>
  <si>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</si>
  <si>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</si>
  <si>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</si>
  <si>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</si>
  <si>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</si>
  <si>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</si>
  <si>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</si>
  <si>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</si>
  <si>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</si>
  <si>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</si>
  <si>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</si>
  <si>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</si>
  <si>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</si>
  <si>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</si>
  <si>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</si>
  <si>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</si>
  <si>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</si>
  <si>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</si>
  <si>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</si>
  <si>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</si>
  <si>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</si>
  <si>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</si>
  <si>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</si>
  <si>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</si>
  <si>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</si>
  <si>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</si>
  <si>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</si>
  <si>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</si>
  <si>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</si>
  <si>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</si>
  <si>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</si>
  <si>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</si>
  <si>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</si>
  <si>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</si>
  <si>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</si>
  <si>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</si>
  <si>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</si>
  <si>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</si>
  <si>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</si>
  <si>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</si>
  <si>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</si>
  <si>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</si>
  <si>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</si>
  <si>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</si>
  <si>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</si>
  <si>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</si>
  <si>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</si>
  <si>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</si>
  <si>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</si>
  <si>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</si>
  <si>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</si>
  <si>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</si>
  <si>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</si>
  <si>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</si>
  <si>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</si>
  <si>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</si>
  <si>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</si>
  <si>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</si>
  <si>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</si>
  <si>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</si>
  <si>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</si>
  <si>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</si>
  <si>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</si>
  <si>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</si>
  <si>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</si>
  <si>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</si>
  <si>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</si>
  <si>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</si>
  <si>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</si>
  <si>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</si>
  <si>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</si>
  <si>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</si>
  <si>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</si>
  <si>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</si>
  <si>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</si>
  <si>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</si>
  <si>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</si>
  <si>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</si>
  <si>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</si>
  <si>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</si>
  <si>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</si>
  <si>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</si>
  <si>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</si>
  <si>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</si>
  <si>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</si>
  <si>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</si>
  <si>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</si>
  <si>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</si>
  <si>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</si>
  <si>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</si>
  <si>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</si>
  <si>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</si>
  <si>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</si>
  <si>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</si>
  <si>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</si>
  <si>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</si>
  <si>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</si>
  <si>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</si>
  <si>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</si>
  <si>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</si>
  <si>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</si>
  <si>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</si>
  <si>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</si>
  <si>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</si>
  <si>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</si>
  <si>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</si>
  <si>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</si>
  <si>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</si>
  <si>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</si>
  <si>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</si>
  <si>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</si>
  <si>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</si>
  <si>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</si>
  <si>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</si>
  <si>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</si>
  <si>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</si>
  <si>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</si>
  <si>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</si>
  <si>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</si>
  <si>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</si>
  <si>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</si>
  <si>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</si>
  <si>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</si>
  <si>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</si>
  <si>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</si>
  <si>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</si>
  <si>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</si>
  <si>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</si>
  <si>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</si>
  <si>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</si>
  <si>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</si>
  <si>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</si>
  <si>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</si>
  <si>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</si>
  <si>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</si>
  <si>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</si>
  <si>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</si>
  <si>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</si>
  <si>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</si>
  <si>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</si>
  <si>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</si>
  <si>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</si>
  <si>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</si>
  <si>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</si>
  <si>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</si>
  <si>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</si>
  <si>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</si>
  <si>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</si>
  <si>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</si>
  <si>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</si>
  <si>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</si>
  <si>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</si>
  <si>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</si>
  <si>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</si>
  <si>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</si>
  <si>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</si>
  <si>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</si>
  <si>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</si>
  <si>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</si>
  <si>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</si>
  <si>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</si>
  <si>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</si>
  <si>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</si>
  <si>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</si>
  <si>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</si>
  <si>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</si>
  <si>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</si>
  <si>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</si>
  <si>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</si>
  <si>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</si>
  <si>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</si>
  <si>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</si>
  <si>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</si>
  <si>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</si>
  <si>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</si>
  <si>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</si>
  <si>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</si>
  <si>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</si>
  <si>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</si>
  <si>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</si>
  <si>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</si>
  <si>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</si>
  <si>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</si>
  <si>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</si>
  <si>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</si>
  <si>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</si>
  <si>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</si>
  <si>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</si>
  <si>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</si>
  <si>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</si>
  <si>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</si>
  <si>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</si>
  <si>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</si>
  <si>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</si>
  <si>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</si>
  <si>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</si>
  <si>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</si>
  <si>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</si>
  <si>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</si>
  <si>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</si>
  <si>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</si>
  <si>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</si>
  <si>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</si>
  <si>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</si>
  <si>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</si>
  <si>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</si>
  <si>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</si>
  <si>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</si>
  <si>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</si>
  <si>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</si>
  <si>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</si>
  <si>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</si>
  <si>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</si>
  <si>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</si>
  <si>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</si>
  <si>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</si>
  <si>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</si>
  <si>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</si>
  <si>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</si>
  <si>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</si>
  <si>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</si>
  <si>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</si>
  <si>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</si>
  <si>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</si>
  <si>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</si>
  <si>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</si>
  <si>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</si>
  <si>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</si>
  <si>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</si>
  <si>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</si>
  <si>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</si>
  <si>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</si>
  <si>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</si>
  <si>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</si>
  <si>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</si>
  <si>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</si>
  <si>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</si>
  <si>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</si>
  <si>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</si>
  <si>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</si>
  <si>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</si>
  <si>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</si>
  <si>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</si>
  <si>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</si>
  <si>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</si>
  <si>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</si>
  <si>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</si>
  <si>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</si>
  <si>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</si>
  <si>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</si>
  <si>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</si>
  <si>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</si>
  <si>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</si>
  <si>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</si>
  <si>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</si>
  <si>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</si>
  <si>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</si>
  <si>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</si>
  <si>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</si>
  <si>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</si>
  <si>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</si>
  <si>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</si>
  <si>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</si>
  <si>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</si>
  <si>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</si>
  <si>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</si>
  <si>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</si>
  <si>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</si>
  <si>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</si>
  <si>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</si>
  <si>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</si>
  <si>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</si>
  <si>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</si>
  <si>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</si>
  <si>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</si>
  <si>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</si>
  <si>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</si>
  <si>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</si>
  <si>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</si>
  <si>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</si>
  <si>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</si>
  <si>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</si>
  <si>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</si>
  <si>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</si>
  <si>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</si>
  <si>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</si>
  <si>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</si>
  <si>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</si>
  <si>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</si>
  <si>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</si>
  <si>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</si>
  <si>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</si>
  <si>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</si>
  <si>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</si>
  <si>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</si>
  <si>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</si>
  <si>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</si>
  <si>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</si>
  <si>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</si>
  <si>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</si>
  <si>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</si>
  <si>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</si>
  <si>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</si>
  <si>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</si>
  <si>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</si>
  <si>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</si>
  <si>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</si>
  <si>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</si>
  <si>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</si>
  <si>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</si>
  <si>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</si>
  <si>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</si>
  <si>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</si>
  <si>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</si>
  <si>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</si>
  <si>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</si>
  <si>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</si>
  <si>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</si>
  <si>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</si>
  <si>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</si>
  <si>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</si>
  <si>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</si>
  <si>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</si>
  <si>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</si>
  <si>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</si>
  <si>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</si>
  <si>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</si>
  <si>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</si>
  <si>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</si>
  <si>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</si>
  <si>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</si>
  <si>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</si>
  <si>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</si>
  <si>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</si>
  <si>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</si>
  <si>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</si>
  <si>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</si>
  <si>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</si>
  <si>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</si>
  <si>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</si>
  <si>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</si>
  <si>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</si>
  <si>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</si>
  <si>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</si>
  <si>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</si>
  <si>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</si>
  <si>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</si>
  <si>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</si>
  <si>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</si>
  <si>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</si>
  <si>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</si>
  <si>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</si>
  <si>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</si>
  <si>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</si>
  <si>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</si>
  <si>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</si>
  <si>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</si>
  <si>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</si>
  <si>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</si>
  <si>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</si>
  <si>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</si>
  <si>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</si>
  <si>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</si>
  <si>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</si>
  <si>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</si>
  <si>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</si>
  <si>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</si>
  <si>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</si>
  <si>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</si>
  <si>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</si>
  <si>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</si>
  <si>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</si>
  <si>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</si>
  <si>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</si>
  <si>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</si>
  <si>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</si>
  <si>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</si>
  <si>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</si>
  <si>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</si>
  <si>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</si>
  <si>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</si>
  <si>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</si>
  <si>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</si>
  <si>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</si>
  <si>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</si>
  <si>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</si>
  <si>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</si>
  <si>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</si>
  <si>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</si>
  <si>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</si>
  <si>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</si>
  <si>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</si>
  <si>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</si>
  <si>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</si>
  <si>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</si>
  <si>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</si>
  <si>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</si>
  <si>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</si>
  <si>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</si>
  <si>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</si>
  <si>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</si>
  <si>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</si>
  <si>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</si>
  <si>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</si>
  <si>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</si>
  <si>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</si>
  <si>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</si>
  <si>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</si>
  <si>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</si>
  <si>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</si>
  <si>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</si>
  <si>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</si>
  <si>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</si>
  <si>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</si>
  <si>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</si>
  <si>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</si>
  <si>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</si>
  <si>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</si>
  <si>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</si>
  <si>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</si>
  <si>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</si>
  <si>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</si>
  <si>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</si>
  <si>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</si>
  <si>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</si>
  <si>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</si>
  <si>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</si>
  <si>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</si>
  <si>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</si>
  <si>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</si>
  <si>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</si>
  <si>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</si>
  <si>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</si>
  <si>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</si>
  <si>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</si>
  <si>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</si>
  <si>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</si>
  <si>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</si>
  <si>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</si>
  <si>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</si>
  <si>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</si>
  <si>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</si>
  <si>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</si>
  <si>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</si>
  <si>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</si>
  <si>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</si>
  <si>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</si>
  <si>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</si>
  <si>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</si>
  <si>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</si>
  <si>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</si>
  <si>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</si>
  <si>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</si>
  <si>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</si>
  <si>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</si>
  <si>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</si>
  <si>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</si>
  <si>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</si>
  <si>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</si>
  <si>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</si>
  <si>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</si>
  <si>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</si>
  <si>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</si>
  <si>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</si>
  <si>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</si>
  <si>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</si>
  <si>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</si>
  <si>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</si>
  <si>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</si>
  <si>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</si>
  <si>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</si>
  <si>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</si>
  <si>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</si>
  <si>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</si>
  <si>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</si>
  <si>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</si>
  <si>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</si>
  <si>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</si>
  <si>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</si>
  <si>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</si>
  <si>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</si>
  <si>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</si>
  <si>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</si>
  <si>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</si>
  <si>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</si>
  <si>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</si>
  <si>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</si>
  <si>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</si>
  <si>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</si>
  <si>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</si>
  <si>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</si>
  <si>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</si>
  <si>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</si>
  <si>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</si>
  <si>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</si>
  <si>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</si>
  <si>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</si>
  <si>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</si>
  <si>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</si>
  <si>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</si>
  <si>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</si>
  <si>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</si>
  <si>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</si>
  <si>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</si>
  <si>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</si>
  <si>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</si>
  <si>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</si>
  <si>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</si>
  <si>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</si>
  <si>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</si>
  <si>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</si>
  <si>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</si>
  <si>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</si>
  <si>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</si>
  <si>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</si>
  <si>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</si>
  <si>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</si>
  <si>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</si>
  <si>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</si>
  <si>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</si>
  <si>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</si>
  <si>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</si>
  <si>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</si>
  <si>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</si>
  <si>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</si>
  <si>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</si>
  <si>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</si>
  <si>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</si>
  <si>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</si>
  <si>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</si>
  <si>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</si>
  <si>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</si>
  <si>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</si>
  <si>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</si>
  <si>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</si>
  <si>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</si>
  <si>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</si>
  <si>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</si>
  <si>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</si>
  <si>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</si>
  <si>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</si>
  <si>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</si>
  <si>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</si>
  <si>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</si>
  <si>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</si>
  <si>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</si>
  <si>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</si>
  <si>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</si>
  <si>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</si>
  <si>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</si>
  <si>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</si>
  <si>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</si>
  <si>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</si>
  <si>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</si>
  <si>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</si>
  <si>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</si>
  <si>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</si>
  <si>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</si>
  <si>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</si>
  <si>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</si>
  <si>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</si>
  <si>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</si>
  <si>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</si>
  <si>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</si>
  <si>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</si>
  <si>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</si>
  <si>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</si>
  <si>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</si>
  <si>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</si>
  <si>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</si>
  <si>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</si>
  <si>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</si>
  <si>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</si>
  <si>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</si>
  <si>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</si>
  <si>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</si>
  <si>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</si>
  <si>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</si>
  <si>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</si>
  <si>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</si>
  <si>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</si>
  <si>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</si>
  <si>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</si>
  <si>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</si>
  <si>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</si>
  <si>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</si>
  <si>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</si>
  <si>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</si>
  <si>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</si>
  <si>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</si>
  <si>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</si>
  <si>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</si>
  <si>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</si>
  <si>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</si>
  <si>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</si>
  <si>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</si>
  <si>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</si>
  <si>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</si>
  <si>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</si>
  <si>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</si>
  <si>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</si>
  <si>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</si>
  <si>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</si>
  <si>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</si>
  <si>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</si>
  <si>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</si>
  <si>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</si>
  <si>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</si>
  <si>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</si>
  <si>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</si>
  <si>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</si>
  <si>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</si>
  <si>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</si>
  <si>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</si>
  <si>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</si>
  <si>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</si>
  <si>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</si>
  <si>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</si>
  <si>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</si>
  <si>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</si>
  <si>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</si>
  <si>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</si>
  <si>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</si>
  <si>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</si>
  <si>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</si>
  <si>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</si>
  <si>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</si>
  <si>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</si>
  <si>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</si>
  <si>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</si>
  <si>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</si>
  <si>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</si>
  <si>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</si>
  <si>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</si>
  <si>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</si>
  <si>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</si>
  <si>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</si>
  <si>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</si>
  <si>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</si>
  <si>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</si>
  <si>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</si>
  <si>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</si>
  <si>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</si>
  <si>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</si>
  <si>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</si>
  <si>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</si>
  <si>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</si>
  <si>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</si>
  <si>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</si>
  <si>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</si>
  <si>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</si>
  <si>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</si>
  <si>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</si>
  <si>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</si>
  <si>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</si>
  <si>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</si>
  <si>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</si>
  <si>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</si>
  <si>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</si>
  <si>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</si>
  <si>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</si>
  <si>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</si>
  <si>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</si>
  <si>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</si>
  <si>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</si>
  <si>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</si>
  <si>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</si>
  <si>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</si>
  <si>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</si>
  <si>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</si>
  <si>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</si>
  <si>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</si>
  <si>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</si>
  <si>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</si>
  <si>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</si>
  <si>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</si>
  <si>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</si>
  <si>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</si>
  <si>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</si>
  <si>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</si>
  <si>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</si>
  <si>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</si>
  <si>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</si>
  <si>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</si>
  <si>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</si>
  <si>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</si>
  <si>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</si>
  <si>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</si>
  <si>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</si>
  <si>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</si>
  <si>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</si>
  <si>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</si>
  <si>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</si>
  <si>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</si>
  <si>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</si>
  <si>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</si>
  <si>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</si>
  <si>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</si>
  <si>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</si>
  <si>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</si>
  <si>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</si>
  <si>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</si>
  <si>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</si>
  <si>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</si>
  <si>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</si>
  <si>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</si>
  <si>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</si>
  <si>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</si>
  <si>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</si>
  <si>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</si>
  <si>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</si>
  <si>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</si>
  <si>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</si>
  <si>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</si>
  <si>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</si>
  <si>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</si>
  <si>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</si>
  <si>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</si>
  <si>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</si>
  <si>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</si>
  <si>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</si>
  <si>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</si>
  <si>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</si>
  <si>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</si>
  <si>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</si>
  <si>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</si>
  <si>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</si>
  <si>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</si>
  <si>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</si>
  <si>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</si>
  <si>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</si>
  <si>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</si>
  <si>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</si>
  <si>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</si>
  <si>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</si>
  <si>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</si>
  <si>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</si>
  <si>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</si>
  <si>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</si>
  <si>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</si>
  <si>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</si>
  <si>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</si>
  <si>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</si>
  <si>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</si>
  <si>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</si>
  <si>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</si>
  <si>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</si>
  <si>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</si>
  <si>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</si>
  <si>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</si>
  <si>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</si>
  <si>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</si>
  <si>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</si>
  <si>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</si>
  <si>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</si>
  <si>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</si>
  <si>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</si>
  <si>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</si>
  <si>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</si>
  <si>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</si>
  <si>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</si>
  <si>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</si>
  <si>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</si>
  <si>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</si>
  <si>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</si>
  <si>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</si>
  <si>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</si>
  <si>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</si>
  <si>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</si>
  <si>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</si>
  <si>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</si>
  <si>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</si>
  <si>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</si>
  <si>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</si>
  <si>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</si>
  <si>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</si>
  <si>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</si>
  <si>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</si>
  <si>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</si>
  <si>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</si>
  <si>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</si>
  <si>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</si>
  <si>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</si>
  <si>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</si>
  <si>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</si>
  <si>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</si>
  <si>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</si>
  <si>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</si>
  <si>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</si>
  <si>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</si>
  <si>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</si>
  <si>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</si>
  <si>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</si>
  <si>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</si>
  <si>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</si>
  <si>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</si>
  <si>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</si>
  <si>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</si>
  <si>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</si>
  <si>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</si>
  <si>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</si>
  <si>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</si>
  <si>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</si>
  <si>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</si>
  <si>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</si>
  <si>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</si>
  <si>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</si>
  <si>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</si>
  <si>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</si>
  <si>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</si>
  <si>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</si>
  <si>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</si>
  <si>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</si>
  <si>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</si>
  <si>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</si>
  <si>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</si>
  <si>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</si>
  <si>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</si>
  <si>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</si>
  <si>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</si>
  <si>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</si>
  <si>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</si>
  <si>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</si>
  <si>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</si>
  <si>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</si>
  <si>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</si>
  <si>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</si>
  <si>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</si>
  <si>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</si>
  <si>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</si>
  <si>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</si>
  <si>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</si>
  <si>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</si>
  <si>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</si>
  <si>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</si>
  <si>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</si>
  <si>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</si>
  <si>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</si>
  <si>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</si>
  <si>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</si>
  <si>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</si>
  <si>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</si>
  <si>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</si>
  <si>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</si>
  <si>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</si>
  <si>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</si>
  <si>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</si>
  <si>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</si>
  <si>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</si>
  <si>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</si>
  <si>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</si>
  <si>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</si>
  <si>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</si>
  <si>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</si>
  <si>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</si>
  <si>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</si>
  <si>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</si>
  <si>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</si>
  <si>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</si>
  <si>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</si>
  <si>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</si>
  <si>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</si>
  <si>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</si>
  <si>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</si>
  <si>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</si>
  <si>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</si>
  <si>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</si>
  <si>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</si>
  <si>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</si>
  <si>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</si>
  <si>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</si>
  <si>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</si>
  <si>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</si>
  <si>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</si>
  <si>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</si>
  <si>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</si>
  <si>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</si>
  <si>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</si>
  <si>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</si>
  <si>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</si>
  <si>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</si>
  <si>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</si>
  <si>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</si>
  <si>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</si>
  <si>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</si>
  <si>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</si>
  <si>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</si>
  <si>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</si>
  <si>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</si>
  <si>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</si>
  <si>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</si>
  <si>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</si>
  <si>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</si>
  <si>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</si>
  <si>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</si>
  <si>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</si>
  <si>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</si>
  <si>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</si>
  <si>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</si>
  <si>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</si>
  <si>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</si>
  <si>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</si>
  <si>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</si>
  <si>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</si>
  <si>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</si>
  <si>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</si>
  <si>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</si>
  <si>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</si>
  <si>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</si>
  <si>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</si>
  <si>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</si>
  <si>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</si>
  <si>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</si>
  <si>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</si>
  <si>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</si>
  <si>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</si>
  <si>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</si>
  <si>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</si>
  <si>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</si>
  <si>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</si>
  <si>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</si>
  <si>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</si>
  <si>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</si>
  <si>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</si>
  <si>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</si>
  <si>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</si>
  <si>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</si>
  <si>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</si>
  <si>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</si>
  <si>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</si>
  <si>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</si>
  <si>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</si>
  <si>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</si>
  <si>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</si>
  <si>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</si>
  <si>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</si>
  <si>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</si>
  <si>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</si>
  <si>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</si>
  <si>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</si>
  <si>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</si>
  <si>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</si>
  <si>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</si>
  <si>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</si>
  <si>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</si>
  <si>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</si>
  <si>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</si>
  <si>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</si>
  <si>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</si>
  <si>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</si>
  <si>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</si>
  <si>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</si>
  <si>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</si>
  <si>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</si>
  <si>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</si>
  <si>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</si>
  <si>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</si>
  <si>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</si>
  <si>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</si>
  <si>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</si>
  <si>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</si>
  <si>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</si>
  <si>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</si>
  <si>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</si>
  <si>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</si>
  <si>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</si>
  <si>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</si>
  <si>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</si>
  <si>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</si>
  <si>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</si>
  <si>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</si>
  <si>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</si>
  <si>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</si>
  <si>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</si>
  <si>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</si>
  <si>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</si>
  <si>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</si>
  <si>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</si>
  <si>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</si>
  <si>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</si>
  <si>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</si>
  <si>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</si>
  <si>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</si>
  <si>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</si>
  <si>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</si>
  <si>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</si>
  <si>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</si>
  <si>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</si>
  <si>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</si>
  <si>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</si>
  <si>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</si>
  <si>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</si>
  <si>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</si>
  <si>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</si>
  <si>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</si>
  <si>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</si>
  <si>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</si>
  <si>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</si>
  <si>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</si>
  <si>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</si>
  <si>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</si>
  <si>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</si>
  <si>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</si>
  <si>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</si>
  <si>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</si>
  <si>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</si>
  <si>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</si>
  <si>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</si>
  <si>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</si>
  <si>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</si>
  <si>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</si>
  <si>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</si>
  <si>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</si>
  <si>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</si>
  <si>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</si>
  <si>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</si>
  <si>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</si>
  <si>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</si>
  <si>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</si>
  <si>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</si>
  <si>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</si>
  <si>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</si>
  <si>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</si>
  <si>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</si>
  <si>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</si>
  <si>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</si>
  <si>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</si>
  <si>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</si>
  <si>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</si>
  <si>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</si>
  <si>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</si>
  <si>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</si>
  <si>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</si>
  <si>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</si>
  <si>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</si>
  <si>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</si>
  <si>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</si>
  <si>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</si>
  <si>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</si>
  <si>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</si>
  <si>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</si>
  <si>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</si>
  <si>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</si>
  <si>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</si>
  <si>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</si>
  <si>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</si>
  <si>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</si>
  <si>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</si>
  <si>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</si>
  <si>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</si>
  <si>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</si>
  <si>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</si>
  <si>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</si>
  <si>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</si>
  <si>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</si>
  <si>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</si>
  <si>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</si>
  <si>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</si>
  <si>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</si>
  <si>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</si>
  <si>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</si>
  <si>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</si>
  <si>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</si>
  <si>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</si>
  <si>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</si>
  <si>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</si>
  <si>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</si>
  <si>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</si>
  <si>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</si>
  <si>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</si>
  <si>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</si>
  <si>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</si>
  <si>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</si>
  <si>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</si>
  <si>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</si>
  <si>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</si>
  <si>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</si>
  <si>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</si>
  <si>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</si>
  <si>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</si>
  <si>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</si>
  <si>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</si>
  <si>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</si>
  <si>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</si>
  <si>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</si>
  <si>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</si>
  <si>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</si>
  <si>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</si>
  <si>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</si>
  <si>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</si>
  <si>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</si>
  <si>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</si>
  <si>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</si>
  <si>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</si>
  <si>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</si>
  <si>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</si>
  <si>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</si>
  <si>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</si>
  <si>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</si>
  <si>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</si>
  <si>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</si>
  <si>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</si>
  <si>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</si>
  <si>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</si>
  <si>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</si>
  <si>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</si>
  <si>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</si>
  <si>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</si>
  <si>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</si>
  <si>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</si>
  <si>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</si>
  <si>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</si>
  <si>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</si>
  <si>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</si>
  <si>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</si>
  <si>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</si>
  <si>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</si>
  <si>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</si>
  <si>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</si>
  <si>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</si>
  <si>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</si>
  <si>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</si>
  <si>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</si>
  <si>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</si>
  <si>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</si>
  <si>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</si>
  <si>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</si>
  <si>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</si>
  <si>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</si>
  <si>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</si>
  <si>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</si>
  <si>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</si>
  <si>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</si>
  <si>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</si>
  <si>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</si>
  <si>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</si>
  <si>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</si>
  <si>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</si>
  <si>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</si>
  <si>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</si>
  <si>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</si>
  <si>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</si>
  <si>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</si>
  <si>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</si>
  <si>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</si>
  <si>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</si>
  <si>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</si>
  <si>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</si>
  <si>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</si>
  <si>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</si>
  <si>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</si>
  <si>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</si>
  <si>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</si>
  <si>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</si>
  <si>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</si>
  <si>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</si>
  <si>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</si>
  <si>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</si>
  <si>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</si>
  <si>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</si>
  <si>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</si>
  <si>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</si>
  <si>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</si>
  <si>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</si>
  <si>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</si>
  <si>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</si>
  <si>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</si>
  <si>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</si>
  <si>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</si>
  <si>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</si>
  <si>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</si>
  <si>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</si>
  <si>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</si>
  <si>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</si>
  <si>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</si>
  <si>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</si>
  <si>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</si>
  <si>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</si>
  <si>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</si>
  <si>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</si>
  <si>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</si>
  <si>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</si>
  <si>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</si>
  <si>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</si>
  <si>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</si>
  <si>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</si>
  <si>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</si>
  <si>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</si>
  <si>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</si>
  <si>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</si>
  <si>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</si>
  <si>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</si>
  <si>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</si>
  <si>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</si>
  <si>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</si>
  <si>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</si>
  <si>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</si>
  <si>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</si>
  <si>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</si>
  <si>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</si>
  <si>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</si>
  <si>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</si>
  <si>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</si>
  <si>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</si>
  <si>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</si>
  <si>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</si>
  <si>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</si>
  <si>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</si>
  <si>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</si>
  <si>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</si>
  <si>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</si>
  <si>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</si>
  <si>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</si>
  <si>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</si>
  <si>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</si>
  <si>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</si>
  <si>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</si>
  <si>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</si>
  <si>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</si>
  <si>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</si>
  <si>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</si>
  <si>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</si>
  <si>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</si>
  <si>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</si>
  <si>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</si>
  <si>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</si>
  <si>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</si>
  <si>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</si>
  <si>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</si>
  <si>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</si>
  <si>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</si>
  <si>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</si>
  <si>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</si>
  <si>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</si>
  <si>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</si>
  <si>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</si>
  <si>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</si>
  <si>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</si>
  <si>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</si>
  <si>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</si>
  <si>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</si>
  <si>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</si>
  <si>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</si>
  <si>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</si>
  <si>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</si>
  <si>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</si>
  <si>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</si>
  <si>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</si>
  <si>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</si>
  <si>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</si>
  <si>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</si>
  <si>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</si>
  <si>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</si>
  <si>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</si>
  <si>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</si>
  <si>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</si>
  <si>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</si>
  <si>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</si>
  <si>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</si>
  <si>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</si>
  <si>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</si>
  <si>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</si>
  <si>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</si>
  <si>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</si>
  <si>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</si>
  <si>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</si>
  <si>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</si>
  <si>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</si>
  <si>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</si>
  <si>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</si>
  <si>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</si>
  <si>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</si>
  <si>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</si>
  <si>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</si>
  <si>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</si>
  <si>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</si>
  <si>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</si>
  <si>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</si>
  <si>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</si>
  <si>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</si>
  <si>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</si>
  <si>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</si>
  <si>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</si>
  <si>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</si>
  <si>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</si>
  <si>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</si>
  <si>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</si>
  <si>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</si>
  <si>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</si>
  <si>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</si>
  <si>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</si>
  <si>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</si>
  <si>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</si>
  <si>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</si>
  <si>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</si>
  <si>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</si>
  <si>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</si>
  <si>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</si>
  <si>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</si>
  <si>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</si>
  <si>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</si>
  <si>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</si>
  <si>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</si>
  <si>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</si>
  <si>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</si>
  <si>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</si>
  <si>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</si>
  <si>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</si>
  <si>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</si>
  <si>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</si>
  <si>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</si>
  <si>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</si>
  <si>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</si>
  <si>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</si>
  <si>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</si>
  <si>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</si>
  <si>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</si>
  <si>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</si>
  <si>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</si>
  <si>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</si>
  <si>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</si>
  <si>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</si>
  <si>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</si>
  <si>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</si>
  <si>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</si>
  <si>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</si>
  <si>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</si>
  <si>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</si>
  <si>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</si>
  <si>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</si>
  <si>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</si>
  <si>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</si>
  <si>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</si>
  <si>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</si>
  <si>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</si>
  <si>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</si>
  <si>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</si>
  <si>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</si>
  <si>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</si>
  <si>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</si>
  <si>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</si>
  <si>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</si>
  <si>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</si>
  <si>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</si>
  <si>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</si>
  <si>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</si>
  <si>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</si>
  <si>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</si>
  <si>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</si>
  <si>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</si>
  <si>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</si>
  <si>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</si>
  <si>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</si>
  <si>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</si>
  <si>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</si>
  <si>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</si>
  <si>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</si>
  <si>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</si>
  <si>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</si>
  <si>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</si>
  <si>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</si>
  <si>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</si>
  <si>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</si>
  <si>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</si>
  <si>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</si>
  <si>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</si>
  <si>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</si>
  <si>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</si>
  <si>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</si>
  <si>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</si>
  <si>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</si>
  <si>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</si>
  <si>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</si>
  <si>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</si>
  <si>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</si>
  <si>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</si>
  <si>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</si>
  <si>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</si>
  <si>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</si>
  <si>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</si>
  <si>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</si>
  <si>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</si>
  <si>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</si>
  <si>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</si>
  <si>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</si>
  <si>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</si>
  <si>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</si>
  <si>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</si>
  <si>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</si>
  <si>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</si>
  <si>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</si>
  <si>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</si>
  <si>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</si>
  <si>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</si>
  <si>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</si>
  <si>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</si>
  <si>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</si>
  <si>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</si>
  <si>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</si>
  <si>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</si>
  <si>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</si>
  <si>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</si>
  <si>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</si>
  <si>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</si>
  <si>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</si>
  <si>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</si>
  <si>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</si>
  <si>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</si>
  <si>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</si>
  <si>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</si>
  <si>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</si>
  <si>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</si>
  <si>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</si>
  <si>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</si>
  <si>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</si>
  <si>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</si>
  <si>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</si>
  <si>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</si>
  <si>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</si>
  <si>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</si>
  <si>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</si>
  <si>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</si>
  <si>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</si>
  <si>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</si>
  <si>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</si>
  <si>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</si>
  <si>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</si>
  <si>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</si>
  <si>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</si>
  <si>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</si>
  <si>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</si>
  <si>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</si>
  <si>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</si>
  <si>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</si>
  <si>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</si>
  <si>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</si>
  <si>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</si>
  <si>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</si>
  <si>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</si>
  <si>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</si>
  <si>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</si>
  <si>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</si>
  <si>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</si>
  <si>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</si>
  <si>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</si>
  <si>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</si>
  <si>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</si>
  <si>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</si>
  <si>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</si>
  <si>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</si>
  <si>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</si>
  <si>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</si>
  <si>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</si>
  <si>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</si>
  <si>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</si>
  <si>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</si>
  <si>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</si>
  <si>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</si>
  <si>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</si>
  <si>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</si>
  <si>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</si>
  <si>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</si>
  <si>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</si>
  <si>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</si>
  <si>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</si>
  <si>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</si>
  <si>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</si>
  <si>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</si>
  <si>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</si>
  <si>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</si>
  <si>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</si>
  <si>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</si>
  <si>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</si>
  <si>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</si>
  <si>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</si>
  <si>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</si>
  <si>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</si>
  <si>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</si>
  <si>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</si>
  <si>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</si>
  <si>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</si>
  <si>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</si>
  <si>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</si>
  <si>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</si>
  <si>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</si>
  <si>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</si>
  <si>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</si>
  <si>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</si>
  <si>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</si>
  <si>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</si>
  <si>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</si>
  <si>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</si>
  <si>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</si>
  <si>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</si>
  <si>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</si>
  <si>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</si>
  <si>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</si>
  <si>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</si>
  <si>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</si>
  <si>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</si>
  <si>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</si>
  <si>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</si>
  <si>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</si>
  <si>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</si>
  <si>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</si>
  <si>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</si>
  <si>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</si>
  <si>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</si>
  <si>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</si>
  <si>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</si>
  <si>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</si>
  <si>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</si>
  <si>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</si>
  <si>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</si>
  <si>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</si>
  <si>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</si>
  <si>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</si>
  <si>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</si>
  <si>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</si>
  <si>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</si>
  <si>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</si>
  <si>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</si>
  <si>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</si>
  <si>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</si>
  <si>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</si>
  <si>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</si>
  <si>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</si>
  <si>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</si>
  <si>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</si>
  <si>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</si>
  <si>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</si>
  <si>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</si>
  <si>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</si>
  <si>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</si>
  <si>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</si>
  <si>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</si>
  <si>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</si>
  <si>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</si>
  <si>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</si>
  <si>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</si>
  <si>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</si>
  <si>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</si>
  <si>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</si>
  <si>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</si>
  <si>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</si>
  <si>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</si>
  <si>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</si>
  <si>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</si>
  <si>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</si>
  <si>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</si>
  <si>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</si>
  <si>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</si>
  <si>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</si>
  <si>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</si>
  <si>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</si>
  <si>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</si>
  <si>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</si>
  <si>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</si>
  <si>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</si>
  <si>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</si>
  <si>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</si>
  <si>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</si>
  <si>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</si>
  <si>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</si>
  <si>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</si>
  <si>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</si>
  <si>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</si>
  <si>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</si>
  <si>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</si>
  <si>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</si>
  <si>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</si>
  <si>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</si>
  <si>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</si>
  <si>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</si>
  <si>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</si>
  <si>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</si>
  <si>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</si>
  <si>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</si>
  <si>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</si>
  <si>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</si>
  <si>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</si>
  <si>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</si>
  <si>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</si>
  <si>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</si>
  <si>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</si>
  <si>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</si>
  <si>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</si>
  <si>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</si>
  <si>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</si>
  <si>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</si>
  <si>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</si>
  <si>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</si>
  <si>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</si>
  <si>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</si>
  <si>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</si>
  <si>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</si>
  <si>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</si>
  <si>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</si>
  <si>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</si>
  <si>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</si>
  <si>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</si>
  <si>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</si>
  <si>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</si>
  <si>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</si>
  <si>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</si>
  <si>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</si>
  <si>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</si>
  <si>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</si>
  <si>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</si>
  <si>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</si>
  <si>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</si>
  <si>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</si>
  <si>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</si>
  <si>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</si>
  <si>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</si>
  <si>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</si>
  <si>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</si>
  <si>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</si>
  <si>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</si>
  <si>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</si>
  <si>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</si>
  <si>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</si>
  <si>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</si>
  <si>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</si>
  <si>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</si>
  <si>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</si>
  <si>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</si>
  <si>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</si>
  <si>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</si>
  <si>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</si>
  <si>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</si>
  <si>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</si>
  <si>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</si>
  <si>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</si>
  <si>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</si>
  <si>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</si>
  <si>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</si>
  <si>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</si>
  <si>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</si>
  <si>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</si>
  <si>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</si>
  <si>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</si>
  <si>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</si>
  <si>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</si>
  <si>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</si>
  <si>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</si>
  <si>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</si>
  <si>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</si>
  <si>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</si>
  <si>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</si>
  <si>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</si>
  <si>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</si>
  <si>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</si>
  <si>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</si>
  <si>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</si>
  <si>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</si>
  <si>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</si>
  <si>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</si>
  <si>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</si>
  <si>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</si>
  <si>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</si>
  <si>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</si>
  <si>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</si>
  <si>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</si>
  <si>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</si>
  <si>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</si>
  <si>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</si>
  <si>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</si>
  <si>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</si>
  <si>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</si>
  <si>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</si>
  <si>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</si>
  <si>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</si>
  <si>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</si>
  <si>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</si>
  <si>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</si>
  <si>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</si>
  <si>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</si>
  <si>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</si>
  <si>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</si>
  <si>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</si>
  <si>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</si>
  <si>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</si>
  <si>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</si>
  <si>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</si>
  <si>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</si>
  <si>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</si>
  <si>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</si>
  <si>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</si>
  <si>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</si>
  <si>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</si>
  <si>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</si>
  <si>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</si>
  <si>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</si>
  <si>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</si>
  <si>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</si>
  <si>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</si>
  <si>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</si>
  <si>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</si>
  <si>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</si>
  <si>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</si>
  <si>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</si>
  <si>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</si>
  <si>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</si>
  <si>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</si>
  <si>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</si>
  <si>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</si>
  <si>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</si>
  <si>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</si>
  <si>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</si>
  <si>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</si>
  <si>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</si>
  <si>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</si>
  <si>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</si>
  <si>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</si>
  <si>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</si>
  <si>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</si>
  <si>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</si>
  <si>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</si>
  <si>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</si>
  <si>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</si>
  <si>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</si>
  <si>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</si>
  <si>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</si>
  <si>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</si>
  <si>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</si>
  <si>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</si>
  <si>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</si>
  <si>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</si>
  <si>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</si>
  <si>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</si>
  <si>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</si>
  <si>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</si>
  <si>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</si>
  <si>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</si>
  <si>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</si>
  <si>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</si>
  <si>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</si>
  <si>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</si>
  <si>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</si>
  <si>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</si>
  <si>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</si>
  <si>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</si>
  <si>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</si>
  <si>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</si>
  <si>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</si>
  <si>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</si>
  <si>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</si>
  <si>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</si>
  <si>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</si>
  <si>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</si>
  <si>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</si>
  <si>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</si>
  <si>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</si>
  <si>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</si>
  <si>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</si>
  <si>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</si>
  <si>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</si>
  <si>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</si>
  <si>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</si>
  <si>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</si>
  <si>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</si>
  <si>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</si>
  <si>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</si>
  <si>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</si>
  <si>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</si>
  <si>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</si>
  <si>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</si>
  <si>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</si>
  <si>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</si>
  <si>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</si>
  <si>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</si>
  <si>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</si>
  <si>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</si>
  <si>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</si>
  <si>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</si>
  <si>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</si>
  <si>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</si>
  <si>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</si>
  <si>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</si>
  <si>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</si>
  <si>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</si>
  <si>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</si>
  <si>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</si>
  <si>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</si>
  <si>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</si>
  <si>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</si>
  <si>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</si>
  <si>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</si>
  <si>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</si>
  <si>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</si>
  <si>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</si>
  <si>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</si>
  <si>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</si>
  <si>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</si>
  <si>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</si>
  <si>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</si>
  <si>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</si>
  <si>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</si>
  <si>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</si>
  <si>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</si>
  <si>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</si>
  <si>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</si>
  <si>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</si>
  <si>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</si>
  <si>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</si>
  <si>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</si>
  <si>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</si>
  <si>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</si>
  <si>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</si>
  <si>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</si>
  <si>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</si>
  <si>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</si>
  <si>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</si>
  <si>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</si>
  <si>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</si>
  <si>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</si>
  <si>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</si>
  <si>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</si>
  <si>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</si>
  <si>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</si>
  <si>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</si>
  <si>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</si>
  <si>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</si>
  <si>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</si>
  <si>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</si>
  <si>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</si>
  <si>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</si>
  <si>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</si>
  <si>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</si>
  <si>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</si>
  <si>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</si>
  <si>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</si>
  <si>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</si>
  <si>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</si>
  <si>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</si>
  <si>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</si>
  <si>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</si>
  <si>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</si>
  <si>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</si>
  <si>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</si>
  <si>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</si>
  <si>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</si>
  <si>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</si>
  <si>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</si>
  <si>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</si>
  <si>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</si>
  <si>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</si>
  <si>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</si>
  <si>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</si>
  <si>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</si>
  <si>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</si>
  <si>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</si>
  <si>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</si>
  <si>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</si>
  <si>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</si>
  <si>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</si>
  <si>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</si>
  <si>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</si>
  <si>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</si>
  <si>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</si>
  <si>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</si>
  <si>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</si>
  <si>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</si>
  <si>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</si>
  <si>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</si>
  <si>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</si>
  <si>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</si>
  <si>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</si>
  <si>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</si>
  <si>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</si>
  <si>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</si>
  <si>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</si>
  <si>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</si>
  <si>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</si>
  <si>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</si>
  <si>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</si>
  <si>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</si>
  <si>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</si>
  <si>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</si>
  <si>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</si>
  <si>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</si>
  <si>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</si>
  <si>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</si>
  <si>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</si>
  <si>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</si>
  <si>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</si>
  <si>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</si>
  <si>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</si>
  <si>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</si>
  <si>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</si>
  <si>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</si>
  <si>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</si>
  <si>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</si>
  <si>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</si>
  <si>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</si>
  <si>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</si>
  <si>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</si>
  <si>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</si>
  <si>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</si>
  <si>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</si>
  <si>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</si>
  <si>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</si>
  <si>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</si>
  <si>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</si>
  <si>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</si>
  <si>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</si>
  <si>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</si>
  <si>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</si>
  <si>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</si>
  <si>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</si>
  <si>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</si>
  <si>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</si>
  <si>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</si>
  <si>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</si>
  <si>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</si>
  <si>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</si>
  <si>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</si>
  <si>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</si>
  <si>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</si>
  <si>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</si>
  <si>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</si>
  <si>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</si>
  <si>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</si>
  <si>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</si>
  <si>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</si>
  <si>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</si>
  <si>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</si>
  <si>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</si>
  <si>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</si>
  <si>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</si>
  <si>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</si>
  <si>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</si>
  <si>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</si>
  <si>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</si>
  <si>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</si>
  <si>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</si>
  <si>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</si>
  <si>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</si>
  <si>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</si>
  <si>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</si>
  <si>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</si>
  <si>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</si>
  <si>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</si>
  <si>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</si>
  <si>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</si>
  <si>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</si>
  <si>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</si>
  <si>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</si>
  <si>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</si>
  <si>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</si>
  <si>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</si>
  <si>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</si>
  <si>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</si>
  <si>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</si>
  <si>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</si>
  <si>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</si>
  <si>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</si>
  <si>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</si>
  <si>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</si>
  <si>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</si>
  <si>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</si>
  <si>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</si>
  <si>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</si>
  <si>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</si>
  <si>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</si>
  <si>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</si>
  <si>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</si>
  <si>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</si>
  <si>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</si>
  <si>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</si>
  <si>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</si>
  <si>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</si>
  <si>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</si>
  <si>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</si>
  <si>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</si>
  <si>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</si>
  <si>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</si>
  <si>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</si>
  <si>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</si>
  <si>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</si>
  <si>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</si>
  <si>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</si>
  <si>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</si>
  <si>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</si>
  <si>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</si>
  <si>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</si>
  <si>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</si>
  <si>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</si>
  <si>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</si>
  <si>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</si>
  <si>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</si>
  <si>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</si>
  <si>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</si>
  <si>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</si>
  <si>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</si>
  <si>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</si>
  <si>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</si>
  <si>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</si>
  <si>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</si>
  <si>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</si>
  <si>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</si>
  <si>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</si>
  <si>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</si>
  <si>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</si>
  <si>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</si>
  <si>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</si>
  <si>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</si>
  <si>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</si>
  <si>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</si>
  <si>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</si>
  <si>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</si>
  <si>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</si>
  <si>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</si>
  <si>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</si>
  <si>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</si>
  <si>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</si>
  <si>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</si>
  <si>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</si>
  <si>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</si>
  <si>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</si>
  <si>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</si>
  <si>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</si>
  <si>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</si>
  <si>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</si>
  <si>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</si>
  <si>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</si>
  <si>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</si>
  <si>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</si>
  <si>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</si>
  <si>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</si>
  <si>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</si>
  <si>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</si>
  <si>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</si>
  <si>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</si>
  <si>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</si>
  <si>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</si>
  <si>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</si>
  <si>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</si>
  <si>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</si>
  <si>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</si>
  <si>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</si>
  <si>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</si>
  <si>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</si>
  <si>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</si>
  <si>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</si>
  <si>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</si>
  <si>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</si>
  <si>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</si>
  <si>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</si>
  <si>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</si>
  <si>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</si>
  <si>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</si>
  <si>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</si>
  <si>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</si>
  <si>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</si>
  <si>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</si>
  <si>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</si>
  <si>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</si>
  <si>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</si>
  <si>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</si>
  <si>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</si>
  <si>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</si>
  <si>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</si>
  <si>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</si>
  <si>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</si>
  <si>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</si>
  <si>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</si>
  <si>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</si>
  <si>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</si>
  <si>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</si>
  <si>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</si>
  <si>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</si>
  <si>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</si>
  <si>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</si>
  <si>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</si>
  <si>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</si>
  <si>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</si>
  <si>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</si>
  <si>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</si>
  <si>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</si>
  <si>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</si>
  <si>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</si>
  <si>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</si>
  <si>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</si>
  <si>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</si>
  <si>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</si>
  <si>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</si>
  <si>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</si>
  <si>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</si>
  <si>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</si>
  <si>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</si>
  <si>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</si>
  <si>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</si>
  <si>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</si>
  <si>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</si>
  <si>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</si>
  <si>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</si>
  <si>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</si>
  <si>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</si>
  <si>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</si>
  <si>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</si>
  <si>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</si>
  <si>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</si>
  <si>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</si>
  <si>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</si>
  <si>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</si>
  <si>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</si>
  <si>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</si>
  <si>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</si>
  <si>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</si>
  <si>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</si>
  <si>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</si>
  <si>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</si>
  <si>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</si>
  <si>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</si>
  <si>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</si>
  <si>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</si>
  <si>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</si>
  <si>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</si>
  <si>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</si>
  <si>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</si>
  <si>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</si>
  <si>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</si>
  <si>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</si>
  <si>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</si>
  <si>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</si>
  <si>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</si>
  <si>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</si>
  <si>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</si>
  <si>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</si>
  <si>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</si>
  <si>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</si>
  <si>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</si>
  <si>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</si>
  <si>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</si>
  <si>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</si>
  <si>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</si>
  <si>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</si>
  <si>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</si>
  <si>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</si>
  <si>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</si>
  <si>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</si>
  <si>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</si>
  <si>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</si>
  <si>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</si>
  <si>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</si>
  <si>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</si>
  <si>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</si>
  <si>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</si>
  <si>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</si>
  <si>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</si>
  <si>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</si>
  <si>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</si>
  <si>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</si>
  <si>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</si>
  <si>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</si>
  <si>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</si>
  <si>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</si>
  <si>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</si>
  <si>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</si>
  <si>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</si>
  <si>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</si>
  <si>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</si>
  <si>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</si>
  <si>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</si>
  <si>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</si>
  <si>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</si>
  <si>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</si>
  <si>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</si>
  <si>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</si>
  <si>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</si>
  <si>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</si>
  <si>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</si>
  <si>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</si>
  <si>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</si>
  <si>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</si>
  <si>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</si>
  <si>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</si>
  <si>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</si>
  <si>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</si>
  <si>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</si>
  <si>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</si>
  <si>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</si>
  <si>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</si>
  <si>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</si>
  <si>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</si>
  <si>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</si>
  <si>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</si>
  <si>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</si>
  <si>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</si>
  <si>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</si>
  <si>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</si>
  <si>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</si>
  <si>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</si>
  <si>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</si>
  <si>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</si>
  <si>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</si>
  <si>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</si>
  <si>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</si>
  <si>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</si>
  <si>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</si>
  <si>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</si>
  <si>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</si>
  <si>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</si>
  <si>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</si>
  <si>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</si>
  <si>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</si>
  <si>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</si>
  <si>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</si>
  <si>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</si>
  <si>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</si>
  <si>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</si>
  <si>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</si>
  <si>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</si>
  <si>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</si>
  <si>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</si>
  <si>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</si>
  <si>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</si>
  <si>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</si>
  <si>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</si>
  <si>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</si>
  <si>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</si>
  <si>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</si>
  <si>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</si>
  <si>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</si>
  <si>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</si>
  <si>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</si>
  <si>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</si>
  <si>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</si>
  <si>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</si>
  <si>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</si>
  <si>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</si>
  <si>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</si>
  <si>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</si>
  <si>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</si>
  <si>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</si>
  <si>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</si>
  <si>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</si>
  <si>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</si>
  <si>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</si>
  <si>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</si>
  <si>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</si>
  <si>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</si>
  <si>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</si>
  <si>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</si>
  <si>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</si>
  <si>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</si>
  <si>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</si>
  <si>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</si>
  <si>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</si>
  <si>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</si>
  <si>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</si>
  <si>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</si>
  <si>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</si>
  <si>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</si>
  <si>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</si>
  <si>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</si>
  <si>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</si>
  <si>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</si>
  <si>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</si>
  <si>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</si>
  <si>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</si>
  <si>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</si>
  <si>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</si>
  <si>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</si>
  <si>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</si>
  <si>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</si>
  <si>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</si>
  <si>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</si>
  <si>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</si>
  <si>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</si>
  <si>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</si>
  <si>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</si>
  <si>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</si>
  <si>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</si>
  <si>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</si>
  <si>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</si>
  <si>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</si>
  <si>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</si>
  <si>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</si>
  <si>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</si>
  <si>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</si>
  <si>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</si>
  <si>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</si>
  <si>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</si>
  <si>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</si>
  <si>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</si>
  <si>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</si>
  <si>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</si>
  <si>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</si>
  <si>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</si>
  <si>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</si>
  <si>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</si>
  <si>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</si>
  <si>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</si>
  <si>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</si>
  <si>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</si>
  <si>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</si>
  <si>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</si>
  <si>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</si>
  <si>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</si>
  <si>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</si>
  <si>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</si>
  <si>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</si>
  <si>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</si>
  <si>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</si>
  <si>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</si>
  <si>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</si>
  <si>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</si>
  <si>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</si>
  <si>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</si>
  <si>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</si>
  <si>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</si>
  <si>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</si>
  <si>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</si>
  <si>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</si>
  <si>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</si>
  <si>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</si>
  <si>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</si>
  <si>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</si>
  <si>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</si>
  <si>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</si>
  <si>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</si>
  <si>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</si>
  <si>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</si>
  <si>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</si>
  <si>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</si>
  <si>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</si>
  <si>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</si>
  <si>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</si>
  <si>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</si>
  <si>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</si>
  <si>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</si>
  <si>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</si>
  <si>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</si>
  <si>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</si>
  <si>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</si>
  <si>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</si>
  <si>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</si>
  <si>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</si>
  <si>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</si>
  <si>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</si>
  <si>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</si>
  <si>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</si>
  <si>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</si>
  <si>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</si>
  <si>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</si>
  <si>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</si>
  <si>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</si>
  <si>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</si>
  <si>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</si>
  <si>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</si>
  <si>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</si>
  <si>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</si>
  <si>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</si>
  <si>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</si>
  <si>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</si>
  <si>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</si>
  <si>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</si>
  <si>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</si>
  <si>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</si>
  <si>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</si>
  <si>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</si>
  <si>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</si>
  <si>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</si>
  <si>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</si>
  <si>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</si>
  <si>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</si>
  <si>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</si>
  <si>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</si>
  <si>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</si>
  <si>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</si>
  <si>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</si>
  <si>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</si>
  <si>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</si>
  <si>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</si>
  <si>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</si>
  <si>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</si>
  <si>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</si>
  <si>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</si>
  <si>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</si>
  <si>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</si>
  <si>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</si>
  <si>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</si>
  <si>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</si>
  <si>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</si>
  <si>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</si>
  <si>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</si>
  <si>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</si>
  <si>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</si>
  <si>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</si>
  <si>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</si>
  <si>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</si>
  <si>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</si>
  <si>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</si>
  <si>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</si>
  <si>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</si>
  <si>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</si>
  <si>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</si>
  <si>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</si>
  <si>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</si>
  <si>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</si>
  <si>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</si>
  <si>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</si>
  <si>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</si>
  <si>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</si>
  <si>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</si>
  <si>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</si>
  <si>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</si>
  <si>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</si>
  <si>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</si>
  <si>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</si>
  <si>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</si>
  <si>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</si>
  <si>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</si>
  <si>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</si>
  <si>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</si>
  <si>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</si>
  <si>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</si>
  <si>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</si>
  <si>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</si>
  <si>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</si>
  <si>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</si>
  <si>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</si>
  <si>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</si>
  <si>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</si>
  <si>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</si>
  <si>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</si>
  <si>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</si>
  <si>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</si>
  <si>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</si>
  <si>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</si>
  <si>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</si>
  <si>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</si>
  <si>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</si>
  <si>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</si>
  <si>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</si>
  <si>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</si>
  <si>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</si>
  <si>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</si>
  <si>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</si>
  <si>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</si>
  <si>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</si>
  <si>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</si>
  <si>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</si>
  <si>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</si>
  <si>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</si>
  <si>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</si>
  <si>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</si>
  <si>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</si>
  <si>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</si>
  <si>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</si>
  <si>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</si>
  <si>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</si>
  <si>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</si>
  <si>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</si>
  <si>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</si>
  <si>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</si>
  <si>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</si>
  <si>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</si>
  <si>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</si>
  <si>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</si>
  <si>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</si>
  <si>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</si>
  <si>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</si>
  <si>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</si>
  <si>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</si>
  <si>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</si>
  <si>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</si>
  <si>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</si>
  <si>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</si>
  <si>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</si>
  <si>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</si>
  <si>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</si>
  <si>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</si>
  <si>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</si>
  <si>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</si>
  <si>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</si>
  <si>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</si>
  <si>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</si>
  <si>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</si>
  <si>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</si>
  <si>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</si>
  <si>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</si>
  <si>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</si>
  <si>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</si>
  <si>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</si>
  <si>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</si>
  <si>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</si>
  <si>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</si>
  <si>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</si>
  <si>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</si>
  <si>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</si>
  <si>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</si>
  <si>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</si>
  <si>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</si>
  <si>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</si>
  <si>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</si>
  <si>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</si>
  <si>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</si>
  <si>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</si>
  <si>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</si>
  <si>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</si>
  <si>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</si>
  <si>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</si>
  <si>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</si>
  <si>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</si>
  <si>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</si>
  <si>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</si>
  <si>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</si>
  <si>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</si>
  <si>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</si>
  <si>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</si>
  <si>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</si>
  <si>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</si>
  <si>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</si>
  <si>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</si>
  <si>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</si>
  <si>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</si>
  <si>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</si>
  <si>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</si>
  <si>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</si>
  <si>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</si>
  <si>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</si>
  <si>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</si>
  <si>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</si>
  <si>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</si>
  <si>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</si>
  <si>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</si>
  <si>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</si>
  <si>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</si>
  <si>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</si>
  <si>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</si>
  <si>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</si>
  <si>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</si>
  <si>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</si>
  <si>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</si>
  <si>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</si>
  <si>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</si>
  <si>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</si>
  <si>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</si>
  <si>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</si>
  <si>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</si>
  <si>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</si>
  <si>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</si>
  <si>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</si>
  <si>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</si>
  <si>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</si>
  <si>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</si>
  <si>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</si>
  <si>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</si>
  <si>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</si>
  <si>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</si>
  <si>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</si>
  <si>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</si>
  <si>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</si>
  <si>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</si>
  <si>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</si>
  <si>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</si>
  <si>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</si>
  <si>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</si>
  <si>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</si>
  <si>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</si>
  <si>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</si>
  <si>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</si>
  <si>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</si>
  <si>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</si>
  <si>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</si>
  <si>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</si>
  <si>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</si>
  <si>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</si>
  <si>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</si>
  <si>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</si>
  <si>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</si>
  <si>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</si>
  <si>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</si>
  <si>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</si>
  <si>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</si>
  <si>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</si>
  <si>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</si>
  <si>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</si>
  <si>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</si>
  <si>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</si>
  <si>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</si>
  <si>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</si>
  <si>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</si>
  <si>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</si>
  <si>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</si>
  <si>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</si>
  <si>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</si>
  <si>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</si>
  <si>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</si>
  <si>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</si>
  <si>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</si>
  <si>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</si>
  <si>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</si>
  <si>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</si>
  <si>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</si>
  <si>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</si>
  <si>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</si>
  <si>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</si>
  <si>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</si>
  <si>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</si>
  <si>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</si>
  <si>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</si>
  <si>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</si>
  <si>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</si>
  <si>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</si>
  <si>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</si>
  <si>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</si>
  <si>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</si>
  <si>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</si>
  <si>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</si>
  <si>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</si>
  <si>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</si>
  <si>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</si>
  <si>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</si>
  <si>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</si>
  <si>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</si>
  <si>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</si>
  <si>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</si>
  <si>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</si>
  <si>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</si>
  <si>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</si>
  <si>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</si>
  <si>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</si>
  <si>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</si>
  <si>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</si>
  <si>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</si>
  <si>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</si>
  <si>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</si>
  <si>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</si>
  <si>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</si>
  <si>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</si>
  <si>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</si>
  <si>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</si>
  <si>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</si>
  <si>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</si>
  <si>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</si>
  <si>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</si>
  <si>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</si>
  <si>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</si>
  <si>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</si>
  <si>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</si>
  <si>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</si>
  <si>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</si>
  <si>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</si>
  <si>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</si>
  <si>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</si>
  <si>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</si>
  <si>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</si>
  <si>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</si>
  <si>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</si>
  <si>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</si>
  <si>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</si>
  <si>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</si>
  <si>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</si>
  <si>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</si>
  <si>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</si>
  <si>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</si>
  <si>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</si>
  <si>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</si>
  <si>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</si>
  <si>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</si>
  <si>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</si>
  <si>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</si>
  <si>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</si>
  <si>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</si>
  <si>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</si>
  <si>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</si>
  <si>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</si>
  <si>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</si>
  <si>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</si>
  <si>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</si>
  <si>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</si>
  <si>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</si>
  <si>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</si>
  <si>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</si>
  <si>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</si>
  <si>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</si>
  <si>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</si>
  <si>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</si>
  <si>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</si>
  <si>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</si>
  <si>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</si>
  <si>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</si>
  <si>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</si>
  <si>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</si>
  <si>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</si>
  <si>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</si>
  <si>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</si>
  <si>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</si>
  <si>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</si>
  <si>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</si>
  <si>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</si>
  <si>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</si>
  <si>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</si>
  <si>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</si>
  <si>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</si>
  <si>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</si>
  <si>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</si>
  <si>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</si>
  <si>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</si>
  <si>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</si>
  <si>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</si>
  <si>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</si>
  <si>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</si>
  <si>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</si>
  <si>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</si>
  <si>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</si>
  <si>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</si>
  <si>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</si>
  <si>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</si>
  <si>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</si>
  <si>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</si>
  <si>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</si>
  <si>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</si>
  <si>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</si>
  <si>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</si>
  <si>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</si>
  <si>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</si>
  <si>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</si>
  <si>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</si>
  <si>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</si>
  <si>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</si>
  <si>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</si>
  <si>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</si>
  <si>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</si>
  <si>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</si>
  <si>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</si>
  <si>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</si>
  <si>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</si>
  <si>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</si>
  <si>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</si>
  <si>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</si>
  <si>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</si>
  <si>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</si>
  <si>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</si>
  <si>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</si>
  <si>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</si>
  <si>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</si>
  <si>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</si>
  <si>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</si>
  <si>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</si>
  <si>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</si>
  <si>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</si>
  <si>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</si>
  <si>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</si>
  <si>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</si>
  <si>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</si>
  <si>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</si>
  <si>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</si>
  <si>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</si>
  <si>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</si>
  <si>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</si>
  <si>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</si>
  <si>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</si>
  <si>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</si>
  <si>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</si>
  <si>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</si>
  <si>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</si>
  <si>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</si>
  <si>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</si>
  <si>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</si>
  <si>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</si>
  <si>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</si>
  <si>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</si>
  <si>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</si>
  <si>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</si>
  <si>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</si>
  <si>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</si>
  <si>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</si>
  <si>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</si>
  <si>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</si>
  <si>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</si>
  <si>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</si>
  <si>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</si>
  <si>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</si>
  <si>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</si>
  <si>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</si>
  <si>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</si>
  <si>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</si>
  <si>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</si>
  <si>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</si>
  <si>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</si>
  <si>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</si>
  <si>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</si>
  <si>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</si>
  <si>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</si>
  <si>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</si>
  <si>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</si>
  <si>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</si>
  <si>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</si>
  <si>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</si>
  <si>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</si>
  <si>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</si>
  <si>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</si>
  <si>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</si>
  <si>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</si>
  <si>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</si>
  <si>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</si>
  <si>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</si>
  <si>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</si>
  <si>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</si>
  <si>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</si>
  <si>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</si>
  <si>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</si>
  <si>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</si>
  <si>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</si>
  <si>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</si>
  <si>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</si>
  <si>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</si>
  <si>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</si>
  <si>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</si>
  <si>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</si>
  <si>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</si>
  <si>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</si>
  <si>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</si>
  <si>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</si>
  <si>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</si>
  <si>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</si>
  <si>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</si>
  <si>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</si>
  <si>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</si>
  <si>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</si>
  <si>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</si>
  <si>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</si>
  <si>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</si>
  <si>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</si>
  <si>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</si>
  <si>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</si>
  <si>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</si>
  <si>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</si>
  <si>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</si>
  <si>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</si>
  <si>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</si>
  <si>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</si>
  <si>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</si>
  <si>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</si>
  <si>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</si>
  <si>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</si>
  <si>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</si>
  <si>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</si>
  <si>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</si>
  <si>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</si>
  <si>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</si>
  <si>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</si>
  <si>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</si>
  <si>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</si>
  <si>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</si>
  <si>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</si>
  <si>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</si>
  <si>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</si>
  <si>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</si>
  <si>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</si>
  <si>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</si>
  <si>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</si>
  <si>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</si>
  <si>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</si>
  <si>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</si>
  <si>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</si>
  <si>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</si>
  <si>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</si>
  <si>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</si>
  <si>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</si>
  <si>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</si>
  <si>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</si>
  <si>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</si>
  <si>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</si>
  <si>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</si>
  <si>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</si>
  <si>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</si>
  <si>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</si>
  <si>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</si>
  <si>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</si>
  <si>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</si>
  <si>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</si>
  <si>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</si>
  <si>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</si>
  <si>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</si>
  <si>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</si>
  <si>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</si>
  <si>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</si>
  <si>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</si>
  <si>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</si>
  <si>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</si>
  <si>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</si>
  <si>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</si>
  <si>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</si>
  <si>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</si>
  <si>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</si>
  <si>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</si>
  <si>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</si>
  <si>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</si>
  <si>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</si>
  <si>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</si>
  <si>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</si>
  <si>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</si>
  <si>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</si>
  <si>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</si>
  <si>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</si>
  <si>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</si>
  <si>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</si>
  <si>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</si>
  <si>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</si>
  <si>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</si>
  <si>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</si>
  <si>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</si>
  <si>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</si>
  <si>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</si>
  <si>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</si>
  <si>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</si>
  <si>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</si>
  <si>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</si>
  <si>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</si>
  <si>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</si>
  <si>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</si>
  <si>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</si>
  <si>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</si>
  <si>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</si>
  <si>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</si>
  <si>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</si>
  <si>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</si>
  <si>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</si>
  <si>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</si>
  <si>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</si>
  <si>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</si>
  <si>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</si>
  <si>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</si>
  <si>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</si>
  <si>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</si>
  <si>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</si>
  <si>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</si>
  <si>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</si>
  <si>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</si>
  <si>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</si>
  <si>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</si>
  <si>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</si>
  <si>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</si>
  <si>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</si>
  <si>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</si>
  <si>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</si>
  <si>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</si>
  <si>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</si>
  <si>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</si>
  <si>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</si>
  <si>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</si>
  <si>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</si>
  <si>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</si>
  <si>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</si>
  <si>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</si>
  <si>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</si>
  <si>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</si>
  <si>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</si>
  <si>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</si>
  <si>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</si>
  <si>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</si>
  <si>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</si>
  <si>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</si>
  <si>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</si>
  <si>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</si>
  <si>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</si>
  <si>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</si>
  <si>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</si>
  <si>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</si>
  <si>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</si>
  <si>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</si>
  <si>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</si>
  <si>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</si>
  <si>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</si>
  <si>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</si>
  <si>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</si>
  <si>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</si>
  <si>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</si>
  <si>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</si>
  <si>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</si>
  <si>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</si>
  <si>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</si>
  <si>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</si>
  <si>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</si>
  <si>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</si>
  <si>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</si>
  <si>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</si>
  <si>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</si>
  <si>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</si>
  <si>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</si>
  <si>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</si>
  <si>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</si>
  <si>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</si>
  <si>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</si>
  <si>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</si>
  <si>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</si>
  <si>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</si>
  <si>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</si>
  <si>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</si>
  <si>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</si>
  <si>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</si>
  <si>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</si>
  <si>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</si>
  <si>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</si>
  <si>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</si>
  <si>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</si>
  <si>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</si>
  <si>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</si>
  <si>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</si>
  <si>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</si>
  <si>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</si>
  <si>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</si>
  <si>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</si>
  <si>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</si>
  <si>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</si>
  <si>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</si>
  <si>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</si>
  <si>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</si>
  <si>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</si>
  <si>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</si>
  <si>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</si>
  <si>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</si>
  <si>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</si>
  <si>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</si>
  <si>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</si>
  <si>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</si>
  <si>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</si>
  <si>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</si>
  <si>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</si>
  <si>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</si>
  <si>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</si>
  <si>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</si>
  <si>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</si>
  <si>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</si>
  <si>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</si>
  <si>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</si>
  <si>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</si>
  <si>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</si>
  <si>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</si>
  <si>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</si>
  <si>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</si>
  <si>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</si>
  <si>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</si>
  <si>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</si>
  <si>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</si>
  <si>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</si>
  <si>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</si>
  <si>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</si>
  <si>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</si>
  <si>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</si>
  <si>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</si>
  <si>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</si>
  <si>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</si>
  <si>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</si>
  <si>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</si>
  <si>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</si>
  <si>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</si>
  <si>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</si>
  <si>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</si>
  <si>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</si>
  <si>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</si>
  <si>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</si>
  <si>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</si>
  <si>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</si>
  <si>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</si>
  <si>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</si>
  <si>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</si>
  <si>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</si>
  <si>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</si>
  <si>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</si>
  <si>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</si>
  <si>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</si>
  <si>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</si>
  <si>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</si>
  <si>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</si>
  <si>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</si>
  <si>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</si>
  <si>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</si>
  <si>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</si>
  <si>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</si>
  <si>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</si>
  <si>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</si>
  <si>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</si>
  <si>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</si>
  <si>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</si>
  <si>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</si>
  <si>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</si>
  <si>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</si>
  <si>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</si>
  <si>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</si>
  <si>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</si>
  <si>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</si>
  <si>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</si>
  <si>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</si>
  <si>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</si>
  <si>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</si>
  <si>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</si>
  <si>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</si>
  <si>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</si>
  <si>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</si>
  <si>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</si>
  <si>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</si>
  <si>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</si>
  <si>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</si>
  <si>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</si>
  <si>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</si>
  <si>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</si>
  <si>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</si>
  <si>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</si>
  <si>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</si>
  <si>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</si>
  <si>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</si>
  <si>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</si>
  <si>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</si>
  <si>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</si>
  <si>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</si>
  <si>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</si>
  <si>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</si>
  <si>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</si>
  <si>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</si>
  <si>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</si>
  <si>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</si>
  <si>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</si>
  <si>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</si>
  <si>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</si>
  <si>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</si>
  <si>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</si>
  <si>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</si>
  <si>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</si>
  <si>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</si>
  <si>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</si>
  <si>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</si>
  <si>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</si>
  <si>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</si>
  <si>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</si>
  <si>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</si>
  <si>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</si>
  <si>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</si>
  <si>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</si>
  <si>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</si>
  <si>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</si>
  <si>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</si>
  <si>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</si>
  <si>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</si>
  <si>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</si>
  <si>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</si>
  <si>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</si>
  <si>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</si>
  <si>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</si>
  <si>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</si>
  <si>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</si>
  <si>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</si>
  <si>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</si>
  <si>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</si>
  <si>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</si>
  <si>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</si>
  <si>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</si>
  <si>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</si>
  <si>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</si>
  <si>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</si>
  <si>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</si>
  <si>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</si>
  <si>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</si>
  <si>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</si>
  <si>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</si>
  <si>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</si>
  <si>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</si>
  <si>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</si>
  <si>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</si>
  <si>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</si>
  <si>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</si>
  <si>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</si>
  <si>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</si>
  <si>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</si>
  <si>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</si>
  <si>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</si>
  <si>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</si>
  <si>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</si>
  <si>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</si>
  <si>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</si>
  <si>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</si>
  <si>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</si>
  <si>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</si>
  <si>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</si>
  <si>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</si>
  <si>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</si>
  <si>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</si>
  <si>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</si>
  <si>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</si>
  <si>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</si>
  <si>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</si>
  <si>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</si>
  <si>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</si>
  <si>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</si>
  <si>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</si>
  <si>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</si>
  <si>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</si>
  <si>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</si>
  <si>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</si>
  <si>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</si>
  <si>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</si>
  <si>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</si>
  <si>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</si>
  <si>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</si>
  <si>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</si>
  <si>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</si>
  <si>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</si>
  <si>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</si>
  <si>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</si>
  <si>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</si>
  <si>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</si>
  <si>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</si>
  <si>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</si>
  <si>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</si>
  <si>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</si>
  <si>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</si>
  <si>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</si>
  <si>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</si>
  <si>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</si>
  <si>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</si>
  <si>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</si>
  <si>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</si>
  <si>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</si>
  <si>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</si>
  <si>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</si>
  <si>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</si>
  <si>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</si>
  <si>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</si>
  <si>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</si>
  <si>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</si>
  <si>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</si>
  <si>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</si>
  <si>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</si>
  <si>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</si>
  <si>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</si>
  <si>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</si>
  <si>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</si>
  <si>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</si>
  <si>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</si>
  <si>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</si>
  <si>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</si>
  <si>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</si>
  <si>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</si>
  <si>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</si>
  <si>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</si>
  <si>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</si>
  <si>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</si>
  <si>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</si>
  <si>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</si>
  <si>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</si>
  <si>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</si>
  <si>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</si>
  <si>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</si>
  <si>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</si>
  <si>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</si>
  <si>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</si>
  <si>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</si>
  <si>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</si>
  <si>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</si>
  <si>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</si>
  <si>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</si>
  <si>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</si>
  <si>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</si>
  <si>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</si>
  <si>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</si>
  <si>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</si>
  <si>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</si>
  <si>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</si>
  <si>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</si>
  <si>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</si>
  <si>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</si>
  <si>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</si>
  <si>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</si>
  <si>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</si>
  <si>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</si>
  <si>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</si>
  <si>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</si>
  <si>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</si>
  <si>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</si>
  <si>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</si>
  <si>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</si>
  <si>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</si>
  <si>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</si>
  <si>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</si>
  <si>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</si>
  <si>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</si>
  <si>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</si>
  <si>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</si>
  <si>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</si>
  <si>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</si>
  <si>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</si>
  <si>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</si>
  <si>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</si>
  <si>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</si>
  <si>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</si>
  <si>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</si>
  <si>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</si>
  <si>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</si>
  <si>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</si>
  <si>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</si>
  <si>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</si>
  <si>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</si>
  <si>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</si>
  <si>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</si>
  <si>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</si>
  <si>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</si>
  <si>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</si>
  <si>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</si>
  <si>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</si>
  <si>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</si>
  <si>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</si>
  <si>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</si>
  <si>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</si>
  <si>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</si>
  <si>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</si>
  <si>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</si>
  <si>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</si>
  <si>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</si>
  <si>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</si>
  <si>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</si>
  <si>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</si>
  <si>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</si>
  <si>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</si>
  <si>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</si>
  <si>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</si>
  <si>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</si>
  <si>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</si>
  <si>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</si>
  <si>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</si>
  <si>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</si>
  <si>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</si>
  <si>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</si>
  <si>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</si>
  <si>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</si>
  <si>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</si>
  <si>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</si>
  <si>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</si>
  <si>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</si>
  <si>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</si>
  <si>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</si>
  <si>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</si>
  <si>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</si>
  <si>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</si>
  <si>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</si>
  <si>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</si>
  <si>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</si>
  <si>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</si>
  <si>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</si>
  <si>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</si>
  <si>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</si>
  <si>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</si>
  <si>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</si>
  <si>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</si>
  <si>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</si>
  <si>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</si>
  <si>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</si>
  <si>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</si>
  <si>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</si>
  <si>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</si>
  <si>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</si>
  <si>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</si>
  <si>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</si>
  <si>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</si>
  <si>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</si>
  <si>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</si>
  <si>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</si>
  <si>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</si>
  <si>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</si>
  <si>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</si>
  <si>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</si>
  <si>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</si>
  <si>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</si>
  <si>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</si>
  <si>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</si>
  <si>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</si>
  <si>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</si>
  <si>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</si>
  <si>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</si>
  <si>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</si>
  <si>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</si>
  <si>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</si>
  <si>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</si>
  <si>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</si>
  <si>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</si>
  <si>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</si>
  <si>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</si>
  <si>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</si>
  <si>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</si>
  <si>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</si>
  <si>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</si>
  <si>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</si>
  <si>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</si>
  <si>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</si>
  <si>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</si>
  <si>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</si>
  <si>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</si>
  <si>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</si>
  <si>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</si>
  <si>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</si>
  <si>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</si>
  <si>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</si>
  <si>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</si>
  <si>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</si>
  <si>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</si>
  <si>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</si>
  <si>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</si>
  <si>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</si>
  <si>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</si>
  <si>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</si>
  <si>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</si>
  <si>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</si>
  <si>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</si>
  <si>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</si>
  <si>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</si>
  <si>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</si>
  <si>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</si>
  <si>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</si>
  <si>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</si>
  <si>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</si>
  <si>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</si>
  <si>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</si>
  <si>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</si>
  <si>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</si>
  <si>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</si>
  <si>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</si>
  <si>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</si>
  <si>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</si>
  <si>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</si>
  <si>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</si>
  <si>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</si>
  <si>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</si>
  <si>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</si>
  <si>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</si>
  <si>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</si>
  <si>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</si>
  <si>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</si>
  <si>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</si>
  <si>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</si>
  <si>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</si>
  <si>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</si>
  <si>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</si>
  <si>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</si>
  <si>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</si>
  <si>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</si>
  <si>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</si>
  <si>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</si>
  <si>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</si>
  <si>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</si>
  <si>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</si>
  <si>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</si>
  <si>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</si>
  <si>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</si>
  <si>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</si>
  <si>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</si>
  <si>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</si>
  <si>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</si>
  <si>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</si>
  <si>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</si>
  <si>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</si>
  <si>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</si>
  <si>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</si>
  <si>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</si>
  <si>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</si>
  <si>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</si>
  <si>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</si>
  <si>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</si>
  <si>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</si>
  <si>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</si>
  <si>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</si>
  <si>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</si>
  <si>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</si>
  <si>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</si>
  <si>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</si>
  <si>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</si>
  <si>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</si>
  <si>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</si>
  <si>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</si>
  <si>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</si>
  <si>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</si>
  <si>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</si>
  <si>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</si>
  <si>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</si>
  <si>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</si>
  <si>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</si>
  <si>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</si>
  <si>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</si>
  <si>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</si>
  <si>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</si>
  <si>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</si>
  <si>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</si>
  <si>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</si>
  <si>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</si>
  <si>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</si>
  <si>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</si>
  <si>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</si>
  <si>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</si>
  <si>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</si>
  <si>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</si>
  <si>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</si>
  <si>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</si>
  <si>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</si>
  <si>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</si>
  <si>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</si>
  <si>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</si>
  <si>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</si>
  <si>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</si>
  <si>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</si>
  <si>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</si>
  <si>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</si>
  <si>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</si>
  <si>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</si>
  <si>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</si>
  <si>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</si>
  <si>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</si>
  <si>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</si>
  <si>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</si>
  <si>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</si>
  <si>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</si>
  <si>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</si>
  <si>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</si>
  <si>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</si>
  <si>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</si>
  <si>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</si>
  <si>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</si>
  <si>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</si>
  <si>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</si>
  <si>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</si>
  <si>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</si>
  <si>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</si>
  <si>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</si>
  <si>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</si>
  <si>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</si>
  <si>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</si>
  <si>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</si>
  <si>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</si>
  <si>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</si>
  <si>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</si>
  <si>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</si>
  <si>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</si>
  <si>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</si>
  <si>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</si>
  <si>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</si>
  <si>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</si>
  <si>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</si>
  <si>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</si>
  <si>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</si>
  <si>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</si>
  <si>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</si>
  <si>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</si>
  <si>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</si>
  <si>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</si>
  <si>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</si>
  <si>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</si>
  <si>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</si>
  <si>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</si>
  <si>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</si>
  <si>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</si>
  <si>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</si>
  <si>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</si>
  <si>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</si>
  <si>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</si>
  <si>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</si>
  <si>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</si>
  <si>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</si>
  <si>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</si>
  <si>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</si>
  <si>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</si>
  <si>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</si>
  <si>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</si>
  <si>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</si>
  <si>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</si>
  <si>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</si>
  <si>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</si>
  <si>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</si>
  <si>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</si>
  <si>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</si>
  <si>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</si>
  <si>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</si>
  <si>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</si>
  <si>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</si>
  <si>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</si>
  <si>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</si>
  <si>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</si>
  <si>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</si>
  <si>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</si>
  <si>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</si>
  <si>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</si>
  <si>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</si>
  <si>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</si>
  <si>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</si>
  <si>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</si>
  <si>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</si>
  <si>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</si>
  <si>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</si>
  <si>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</si>
  <si>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</si>
  <si>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</si>
  <si>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</si>
  <si>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</si>
  <si>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</si>
  <si>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</si>
  <si>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</si>
  <si>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</si>
  <si>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</si>
  <si>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</si>
  <si>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</si>
  <si>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</si>
  <si>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</si>
  <si>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</si>
  <si>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</si>
  <si>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</si>
  <si>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</si>
  <si>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</si>
  <si>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</si>
  <si>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</si>
  <si>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</si>
  <si>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</si>
  <si>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</si>
  <si>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</si>
  <si>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</si>
  <si>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</si>
  <si>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</si>
  <si>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</si>
  <si>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</si>
  <si>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</si>
  <si>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</si>
  <si>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</si>
  <si>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</si>
  <si>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</si>
  <si>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</si>
  <si>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</si>
  <si>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</si>
  <si>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</si>
  <si>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</si>
  <si>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</si>
  <si>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</si>
  <si>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</si>
  <si>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</si>
  <si>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</si>
  <si>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</si>
  <si>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</si>
  <si>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</si>
  <si>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</si>
  <si>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</si>
  <si>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</si>
  <si>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</si>
  <si>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</si>
  <si>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</si>
  <si>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</si>
  <si>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</si>
  <si>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</si>
  <si>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</si>
  <si>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</si>
  <si>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</si>
  <si>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</si>
  <si>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</si>
  <si>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</si>
  <si>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</si>
  <si>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</si>
  <si>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</si>
  <si>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</si>
  <si>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</si>
  <si>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</si>
  <si>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</si>
  <si>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</si>
  <si>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</si>
  <si>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</si>
  <si>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</si>
  <si>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</si>
  <si>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</si>
  <si>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</si>
  <si>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</si>
  <si>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</si>
  <si>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</si>
  <si>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</si>
  <si>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</si>
  <si>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</si>
  <si>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</si>
  <si>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</si>
  <si>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</si>
  <si>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</si>
  <si>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</si>
  <si>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</si>
  <si>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</si>
  <si>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</si>
  <si>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</si>
  <si>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</si>
  <si>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</si>
  <si>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</si>
  <si>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</si>
  <si>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</si>
  <si>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</si>
  <si>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</si>
  <si>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</si>
  <si>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</si>
  <si>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</si>
  <si>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</si>
  <si>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</si>
  <si>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</si>
  <si>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</si>
  <si>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</si>
  <si>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</si>
  <si>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</si>
  <si>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</si>
  <si>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</si>
  <si>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</si>
  <si>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</si>
  <si>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</si>
  <si>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</si>
  <si>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</si>
  <si>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</si>
  <si>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</si>
  <si>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</si>
  <si>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</si>
  <si>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</si>
  <si>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</si>
  <si>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</si>
  <si>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</si>
  <si>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</si>
  <si>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</si>
  <si>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</si>
  <si>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</si>
  <si>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</si>
  <si>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</si>
  <si>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</si>
  <si>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</si>
  <si>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</si>
  <si>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</si>
  <si>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</si>
  <si>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</si>
  <si>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</si>
  <si>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</si>
  <si>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</si>
  <si>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</si>
  <si>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</si>
  <si>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</si>
  <si>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</si>
  <si>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</si>
  <si>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</si>
  <si>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</si>
  <si>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</si>
  <si>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</si>
  <si>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</si>
  <si>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</si>
  <si>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</si>
  <si>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</si>
  <si>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</si>
  <si>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</si>
  <si>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</si>
  <si>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</si>
  <si>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</si>
  <si>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</si>
  <si>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</si>
  <si>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</si>
  <si>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</si>
  <si>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</si>
  <si>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</si>
  <si>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</si>
  <si>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</si>
  <si>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</si>
  <si>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</si>
  <si>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</si>
  <si>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</si>
  <si>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</si>
  <si>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</si>
  <si>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</si>
  <si>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</si>
  <si>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</si>
  <si>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</si>
  <si>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</si>
  <si>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</si>
  <si>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</si>
  <si>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</si>
  <si>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</si>
  <si>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</si>
  <si>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</si>
  <si>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</si>
  <si>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</si>
  <si>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</si>
  <si>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</si>
  <si>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</si>
  <si>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</si>
  <si>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</si>
  <si>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</si>
  <si>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</si>
  <si>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</si>
  <si>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</si>
  <si>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</si>
  <si>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</si>
  <si>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</si>
  <si>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</si>
  <si>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</si>
  <si>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</si>
  <si>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</si>
  <si>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</si>
  <si>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</si>
  <si>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</si>
  <si>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</si>
  <si>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</si>
  <si>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</si>
  <si>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</si>
  <si>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</si>
  <si>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</si>
  <si>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</si>
  <si>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</si>
  <si>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</si>
  <si>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</si>
  <si>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</si>
  <si>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</si>
  <si>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</si>
  <si>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</si>
  <si>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</si>
  <si>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</si>
  <si>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</si>
  <si>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</si>
  <si>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</si>
  <si>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</si>
  <si>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</si>
  <si>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</si>
  <si>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</si>
  <si>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</si>
  <si>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</si>
  <si>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</si>
  <si>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</si>
  <si>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</si>
  <si>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</si>
  <si>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</si>
  <si>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</si>
  <si>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</si>
  <si>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</si>
  <si>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</si>
  <si>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</si>
  <si>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</si>
  <si>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</si>
  <si>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</si>
  <si>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</si>
  <si>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</si>
  <si>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</si>
  <si>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</si>
  <si>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</si>
  <si>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</si>
  <si>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</si>
  <si>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</si>
  <si>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</si>
  <si>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</si>
  <si>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</si>
  <si>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</si>
  <si>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</si>
  <si>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</si>
  <si>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</si>
  <si>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</si>
  <si>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</si>
  <si>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</si>
  <si>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</si>
  <si>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</si>
  <si>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</si>
  <si>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</si>
  <si>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</si>
  <si>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</si>
  <si>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</si>
  <si>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</si>
  <si>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</si>
  <si>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</si>
  <si>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</si>
  <si>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</si>
  <si>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</si>
  <si>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</si>
  <si>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</si>
  <si>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</si>
  <si>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</si>
  <si>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</si>
  <si>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</si>
  <si>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</si>
  <si>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</si>
  <si>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</si>
  <si>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</si>
  <si>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</si>
  <si>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</si>
  <si>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</si>
  <si>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</si>
  <si>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</si>
  <si>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</si>
  <si>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</si>
  <si>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</si>
  <si>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</si>
  <si>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</si>
  <si>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</si>
  <si>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</si>
  <si>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</si>
  <si>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</si>
  <si>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</si>
  <si>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</si>
  <si>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</si>
  <si>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</si>
  <si>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</si>
  <si>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</si>
  <si>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</si>
  <si>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</si>
  <si>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</si>
  <si>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</si>
  <si>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</si>
  <si>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</si>
  <si>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</si>
  <si>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</si>
  <si>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</si>
  <si>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</si>
  <si>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</si>
  <si>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</si>
  <si>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</si>
  <si>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</si>
  <si>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</si>
  <si>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</si>
  <si>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</si>
  <si>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</si>
  <si>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</si>
  <si>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</si>
  <si>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</si>
  <si>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</si>
  <si>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</si>
  <si>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</si>
  <si>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</si>
  <si>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</si>
  <si>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</si>
  <si>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</si>
  <si>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</si>
  <si>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</si>
  <si>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</si>
  <si>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</si>
  <si>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</si>
  <si>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</si>
  <si>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</si>
  <si>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</si>
  <si>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</si>
  <si>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</si>
  <si>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</si>
  <si>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</si>
  <si>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</si>
  <si>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</si>
  <si>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</si>
  <si>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</si>
  <si>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</si>
  <si>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</si>
  <si>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</si>
  <si>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</si>
  <si>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</si>
  <si>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</si>
  <si>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</si>
  <si>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</si>
  <si>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</si>
  <si>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</si>
  <si>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</si>
  <si>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</si>
  <si>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</si>
  <si>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</si>
  <si>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</si>
  <si>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</si>
  <si>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</si>
  <si>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</si>
  <si>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</si>
  <si>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</si>
  <si>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</si>
  <si>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</si>
  <si>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</si>
  <si>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</si>
  <si>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</si>
  <si>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</si>
  <si>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</si>
  <si>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</si>
  <si>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</si>
  <si>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</si>
  <si>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</si>
  <si>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</si>
  <si>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</si>
  <si>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</si>
  <si>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</si>
  <si>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</si>
  <si>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</si>
  <si>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</si>
  <si>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</si>
  <si>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</si>
  <si>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</si>
  <si>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</si>
  <si>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</si>
  <si>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</si>
  <si>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</si>
  <si>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</si>
  <si>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</si>
  <si>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</si>
  <si>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</si>
  <si>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</si>
  <si>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</si>
  <si>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</si>
  <si>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</si>
  <si>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</si>
  <si>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</si>
  <si>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</si>
  <si>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</si>
  <si>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</si>
  <si>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</si>
  <si>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</si>
  <si>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</si>
  <si>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</si>
  <si>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</si>
  <si>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</si>
  <si>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</si>
  <si>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</si>
  <si>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</si>
  <si>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</si>
  <si>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</si>
  <si>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</si>
  <si>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</si>
  <si>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</si>
  <si>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</si>
  <si>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</si>
  <si>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</si>
  <si>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</si>
  <si>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</si>
  <si>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</si>
  <si>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</si>
  <si>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</si>
  <si>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</si>
  <si>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</si>
  <si>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</si>
  <si>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</si>
  <si>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</si>
  <si>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</si>
  <si>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</si>
  <si>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</si>
  <si>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</si>
  <si>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</si>
  <si>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</si>
  <si>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</si>
  <si>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</si>
  <si>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</si>
  <si>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</si>
  <si>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</si>
  <si>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</si>
  <si>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</si>
  <si>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</si>
  <si>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</si>
  <si>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</si>
  <si>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</si>
  <si>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</si>
  <si>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</si>
  <si>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</si>
  <si>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</si>
  <si>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</si>
  <si>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</si>
  <si>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</si>
  <si>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</si>
  <si>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</si>
  <si>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</si>
  <si>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</si>
  <si>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</si>
  <si>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</si>
  <si>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</si>
  <si>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</si>
  <si>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</si>
  <si>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</si>
  <si>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</si>
  <si>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</si>
  <si>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</si>
  <si>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</si>
  <si>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</si>
  <si>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</si>
  <si>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</si>
  <si>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</si>
  <si>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</si>
  <si>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</si>
  <si>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</si>
  <si>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</si>
  <si>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</si>
  <si>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</si>
  <si>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</si>
  <si>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</si>
  <si>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</si>
  <si>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</si>
  <si>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</si>
  <si>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</si>
  <si>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</si>
  <si>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</si>
  <si>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</si>
  <si>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</si>
  <si>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</si>
  <si>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</si>
  <si>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</si>
  <si>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</si>
  <si>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</si>
  <si>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</si>
  <si>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</si>
  <si>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</si>
  <si>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</si>
  <si>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</si>
  <si>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</si>
  <si>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</si>
  <si>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</si>
  <si>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</si>
  <si>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</si>
  <si>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</si>
  <si>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</si>
  <si>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</si>
  <si>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</si>
  <si>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</si>
  <si>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</si>
  <si>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</si>
  <si>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</si>
  <si>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</si>
  <si>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</si>
  <si>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</si>
  <si>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</si>
  <si>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</si>
  <si>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</si>
  <si>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</si>
  <si>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</si>
  <si>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</si>
  <si>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</si>
  <si>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</si>
  <si>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</si>
  <si>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</si>
  <si>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</si>
  <si>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</si>
  <si>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</si>
  <si>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</si>
  <si>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</si>
  <si>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</si>
  <si>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</si>
  <si>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</si>
  <si>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</si>
  <si>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</si>
  <si>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</si>
  <si>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</si>
  <si>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</si>
  <si>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</si>
  <si>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</si>
  <si>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</si>
  <si>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</si>
  <si>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</si>
  <si>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</si>
  <si>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</si>
  <si>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</si>
  <si>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</si>
  <si>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</si>
  <si>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</si>
  <si>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</si>
  <si>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</si>
  <si>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</si>
  <si>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</si>
  <si>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</si>
  <si>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</si>
  <si>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</si>
  <si>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</si>
  <si>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</si>
  <si>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</si>
  <si>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</si>
  <si>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</si>
  <si>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</si>
  <si>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</si>
  <si>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</si>
  <si>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</si>
  <si>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</si>
  <si>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</si>
  <si>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</si>
  <si>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</si>
  <si>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</si>
  <si>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</si>
  <si>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</si>
  <si>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</si>
  <si>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</si>
  <si>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</si>
  <si>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</si>
  <si>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</si>
  <si>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</si>
  <si>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</si>
  <si>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</si>
  <si>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</si>
  <si>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</si>
  <si>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</si>
  <si>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</si>
  <si>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</si>
  <si>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</si>
  <si>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</si>
  <si>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</si>
  <si>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</si>
  <si>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</si>
  <si>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</si>
  <si>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</si>
  <si>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</si>
  <si>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</si>
  <si>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</si>
  <si>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</si>
  <si>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</si>
  <si>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</si>
  <si>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</si>
  <si>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</si>
  <si>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</si>
  <si>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</si>
  <si>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</si>
  <si>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</si>
  <si>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</si>
  <si>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</si>
  <si>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</si>
  <si>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</si>
  <si>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</si>
  <si>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</si>
  <si>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</si>
  <si>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</si>
  <si>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</si>
  <si>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</si>
  <si>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</si>
  <si>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</si>
  <si>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</si>
  <si>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</si>
  <si>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</si>
  <si>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</si>
  <si>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</si>
  <si>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</si>
  <si>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</si>
  <si>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</si>
  <si>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</si>
  <si>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</si>
  <si>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</si>
  <si>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</si>
  <si>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</si>
  <si>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</si>
  <si>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</si>
  <si>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</si>
  <si>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</si>
  <si>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</si>
  <si>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</si>
  <si>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</si>
  <si>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</si>
  <si>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</si>
  <si>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</si>
  <si>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</si>
  <si>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</si>
  <si>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</si>
  <si>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</si>
  <si>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</si>
  <si>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</si>
  <si>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</si>
  <si>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</si>
  <si>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</si>
  <si>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</si>
  <si>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</si>
  <si>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</si>
  <si>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</si>
  <si>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</si>
  <si>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</si>
  <si>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</si>
  <si>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</si>
  <si>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</si>
  <si>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</si>
  <si>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</si>
  <si>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</si>
  <si>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</si>
  <si>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</si>
  <si>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</si>
  <si>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</si>
  <si>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</si>
  <si>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</si>
  <si>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</si>
  <si>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</si>
  <si>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</si>
  <si>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</si>
  <si>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</si>
  <si>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</si>
  <si>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</si>
  <si>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</si>
  <si>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</si>
  <si>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</si>
  <si>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</si>
  <si>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</si>
  <si>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</si>
  <si>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</si>
  <si>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</si>
  <si>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</si>
  <si>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</si>
  <si>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</si>
  <si>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</si>
  <si>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</si>
  <si>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</si>
  <si>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</si>
  <si>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</si>
  <si>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</si>
  <si>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</si>
  <si>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</si>
  <si>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</si>
  <si>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</si>
  <si>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</si>
  <si>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</si>
  <si>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</si>
  <si>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</si>
  <si>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</si>
  <si>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</si>
  <si>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</si>
  <si>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</si>
  <si>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</si>
  <si>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</si>
  <si>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</si>
  <si>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</si>
  <si>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</si>
  <si>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</si>
  <si>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</si>
  <si>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</si>
  <si>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</si>
  <si>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</si>
  <si>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</si>
  <si>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</si>
  <si>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</si>
  <si>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</si>
  <si>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</si>
  <si>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</si>
  <si>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</si>
  <si>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</si>
  <si>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</si>
  <si>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</si>
  <si>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</si>
  <si>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</si>
  <si>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</si>
  <si>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</si>
  <si>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</si>
  <si>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</si>
  <si>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</si>
  <si>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</si>
  <si>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</si>
  <si>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</si>
  <si>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</si>
  <si>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</si>
  <si>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</si>
  <si>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</si>
  <si>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</si>
  <si>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</si>
  <si>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</si>
  <si>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</si>
  <si>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</si>
  <si>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</si>
  <si>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</si>
  <si>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</si>
  <si>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</si>
  <si>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</si>
  <si>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</si>
  <si>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</si>
  <si>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</si>
  <si>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</si>
  <si>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</si>
  <si>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</si>
  <si>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</si>
  <si>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</si>
  <si>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</si>
  <si>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</si>
  <si>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</si>
  <si>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</si>
  <si>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</si>
  <si>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</si>
  <si>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</si>
  <si>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</si>
  <si>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</si>
  <si>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</si>
  <si>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</si>
  <si>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</si>
  <si>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</si>
  <si>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</si>
  <si>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</si>
  <si>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</si>
  <si>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</si>
  <si>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</si>
  <si>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</si>
  <si>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</si>
  <si>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</si>
  <si>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</si>
  <si>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</si>
  <si>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</si>
  <si>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</si>
  <si>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</si>
  <si>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</si>
  <si>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</si>
  <si>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</si>
  <si>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</si>
  <si>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</si>
  <si>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</si>
  <si>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</si>
  <si>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</si>
  <si>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</si>
  <si>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</si>
  <si>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</si>
  <si>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</si>
  <si>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</si>
  <si>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</si>
  <si>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</si>
  <si>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</si>
  <si>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</si>
  <si>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</si>
  <si>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</si>
  <si>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</si>
  <si>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</si>
  <si>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</si>
  <si>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</si>
  <si>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</si>
  <si>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</si>
  <si>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</si>
  <si>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</si>
  <si>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</si>
  <si>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</si>
  <si>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</si>
  <si>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</si>
  <si>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</si>
  <si>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</si>
  <si>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</si>
  <si>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</si>
  <si>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</si>
  <si>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</si>
  <si>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</si>
  <si>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</si>
  <si>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</si>
  <si>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</si>
  <si>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</si>
  <si>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</si>
  <si>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</si>
  <si>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</si>
  <si>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</si>
  <si>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</si>
  <si>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</si>
  <si>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</si>
  <si>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</si>
  <si>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</si>
  <si>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</si>
  <si>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</si>
  <si>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</si>
  <si>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</si>
  <si>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</si>
  <si>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</si>
  <si>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</si>
  <si>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</si>
  <si>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</si>
  <si>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</si>
  <si>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</si>
  <si>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</si>
  <si>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</si>
  <si>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</si>
  <si>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</si>
  <si>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</si>
  <si>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</si>
  <si>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</si>
  <si>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</si>
  <si>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</si>
  <si>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</si>
  <si>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</si>
  <si>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</si>
  <si>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</si>
  <si>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</si>
  <si>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</si>
  <si>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</si>
  <si>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</si>
  <si>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</si>
  <si>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</si>
  <si>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</si>
  <si>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</si>
  <si>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</si>
  <si>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</si>
  <si>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</si>
  <si>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</si>
  <si>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</si>
  <si>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</si>
  <si>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</si>
  <si>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</si>
  <si>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</si>
  <si>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</si>
  <si>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</si>
  <si>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</si>
  <si>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</si>
  <si>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</si>
  <si>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</si>
  <si>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</si>
  <si>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</si>
  <si>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</si>
  <si>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</si>
  <si>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</si>
  <si>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</si>
  <si>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</si>
  <si>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</si>
  <si>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</si>
  <si>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</si>
  <si>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</si>
  <si>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</si>
  <si>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</si>
  <si>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</si>
  <si>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</si>
  <si>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</si>
  <si>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</si>
  <si>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</si>
  <si>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</si>
  <si>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</si>
  <si>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</si>
  <si>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</si>
  <si>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</si>
  <si>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</si>
  <si>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</si>
  <si>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</si>
  <si>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</si>
  <si>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</si>
  <si>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</si>
  <si>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</si>
  <si>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</si>
  <si>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</si>
  <si>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</si>
  <si>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</si>
  <si>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</si>
  <si>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</si>
  <si>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</si>
  <si>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</si>
  <si>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</si>
  <si>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</si>
  <si>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</si>
  <si>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</si>
  <si>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</si>
  <si>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</si>
  <si>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</si>
  <si>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</si>
  <si>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</si>
  <si>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</si>
  <si>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</si>
  <si>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</si>
  <si>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</si>
  <si>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</si>
  <si>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</si>
  <si>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</si>
  <si>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</si>
  <si>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</si>
  <si>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</si>
  <si>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</si>
  <si>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</si>
  <si>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</si>
  <si>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</si>
  <si>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</si>
  <si>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</si>
  <si>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</si>
  <si>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</si>
  <si>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</si>
  <si>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</si>
  <si>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</si>
  <si>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</si>
  <si>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</si>
  <si>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</si>
  <si>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</si>
  <si>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</si>
  <si>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</si>
  <si>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</si>
  <si>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</si>
  <si>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</si>
  <si>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</si>
  <si>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</si>
  <si>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</si>
  <si>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</si>
  <si>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</si>
  <si>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</si>
  <si>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</si>
  <si>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</si>
  <si>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</si>
  <si>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</si>
  <si>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</si>
  <si>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</si>
  <si>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</si>
  <si>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</si>
  <si>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</si>
  <si>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</si>
  <si>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</si>
  <si>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</si>
  <si>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</si>
  <si>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</si>
  <si>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</si>
  <si>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</si>
  <si>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</si>
  <si>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</si>
  <si>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</si>
  <si>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</si>
  <si>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</si>
  <si>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</si>
  <si>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</si>
  <si>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</si>
  <si>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</si>
  <si>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</si>
  <si>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</si>
  <si>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</si>
  <si>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</si>
  <si>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</si>
  <si>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</si>
  <si>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</si>
  <si>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</si>
  <si>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</si>
  <si>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</si>
  <si>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</si>
  <si>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</si>
  <si>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</si>
  <si>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</si>
  <si>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</si>
  <si>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</si>
  <si>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</si>
  <si>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</si>
  <si>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</si>
  <si>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</si>
  <si>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</si>
  <si>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</si>
  <si>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</si>
  <si>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</si>
  <si>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</si>
  <si>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</si>
  <si>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</si>
  <si>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</si>
  <si>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</si>
  <si>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</si>
  <si>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</si>
  <si>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</si>
  <si>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</si>
  <si>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</si>
  <si>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</si>
  <si>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</si>
  <si>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</si>
  <si>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</si>
  <si>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</si>
  <si>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</si>
  <si>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</si>
  <si>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</si>
  <si>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</si>
  <si>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</si>
  <si>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</si>
  <si>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</si>
  <si>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</si>
  <si>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</si>
  <si>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</si>
  <si>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</si>
  <si>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</si>
  <si>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</si>
  <si>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</si>
  <si>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</si>
  <si>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</si>
  <si>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</si>
  <si>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</si>
  <si>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</si>
  <si>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</si>
  <si>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</si>
  <si>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</si>
  <si>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</si>
  <si>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</si>
  <si>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</si>
  <si>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</si>
  <si>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</si>
  <si>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</si>
  <si>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</si>
  <si>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</si>
  <si>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</si>
  <si>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</si>
  <si>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</si>
  <si>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</si>
  <si>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</si>
  <si>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</si>
  <si>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</si>
  <si>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</si>
  <si>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</si>
  <si>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</si>
  <si>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</si>
  <si>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</si>
  <si>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</si>
  <si>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</si>
  <si>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</si>
  <si>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</si>
  <si>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</si>
  <si>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</si>
  <si>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</si>
  <si>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</si>
  <si>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</si>
  <si>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</si>
  <si>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</si>
  <si>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</si>
  <si>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</si>
  <si>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</si>
  <si>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</si>
  <si>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</si>
  <si>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</si>
  <si>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</si>
  <si>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</si>
  <si>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</si>
  <si>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</si>
  <si>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</si>
  <si>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</si>
  <si>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</si>
  <si>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</si>
  <si>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</si>
  <si>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</si>
  <si>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</si>
  <si>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</si>
  <si>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</si>
  <si>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</si>
  <si>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</si>
  <si>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</si>
  <si>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</si>
  <si>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</si>
  <si>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</si>
  <si>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</si>
  <si>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</si>
  <si>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</si>
  <si>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</si>
  <si>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</si>
  <si>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</si>
  <si>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</si>
  <si>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</si>
  <si>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</si>
  <si>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</si>
  <si>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</si>
  <si>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</si>
  <si>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</si>
  <si>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</si>
  <si>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</si>
  <si>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</si>
  <si>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</si>
  <si>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</si>
  <si>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</si>
  <si>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</si>
  <si>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</si>
  <si>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</si>
  <si>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</si>
  <si>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</si>
  <si>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</si>
  <si>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</si>
  <si>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</si>
  <si>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</si>
  <si>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</si>
  <si>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</si>
  <si>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</si>
  <si>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</si>
  <si>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</si>
  <si>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</si>
  <si>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</si>
  <si>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</si>
  <si>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</si>
  <si>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</si>
  <si>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</si>
  <si>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</si>
  <si>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</si>
  <si>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</si>
  <si>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</si>
  <si>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</si>
  <si>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</si>
  <si>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</si>
  <si>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</si>
  <si>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</si>
  <si>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</si>
  <si>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</si>
  <si>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</si>
  <si>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</si>
  <si>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</si>
  <si>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</si>
  <si>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</si>
  <si>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</si>
  <si>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</si>
  <si>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</si>
  <si>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</si>
  <si>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</si>
  <si>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</si>
  <si>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</si>
  <si>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</si>
  <si>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</si>
  <si>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</si>
  <si>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</si>
  <si>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</si>
  <si>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</si>
  <si>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</si>
  <si>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</si>
  <si>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</si>
  <si>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</si>
  <si>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</si>
  <si>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</si>
  <si>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</si>
  <si>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</si>
  <si>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</si>
  <si>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</si>
  <si>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</si>
  <si>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</si>
  <si>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</si>
  <si>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</si>
  <si>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</si>
  <si>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</si>
  <si>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</si>
  <si>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</si>
  <si>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</si>
  <si>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</si>
  <si>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</si>
  <si>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</si>
  <si>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</si>
  <si>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</si>
  <si>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</si>
  <si>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</si>
  <si>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</si>
  <si>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</si>
  <si>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</si>
  <si>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</si>
  <si>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</si>
  <si>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</si>
  <si>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</si>
  <si>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</si>
  <si>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</si>
  <si>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</si>
  <si>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</si>
  <si>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</si>
  <si>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</si>
  <si>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</si>
  <si>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</si>
  <si>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</si>
  <si>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</si>
  <si>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</si>
  <si>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</si>
  <si>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</si>
  <si>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</si>
  <si>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</si>
  <si>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</si>
  <si>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</si>
  <si>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</si>
  <si>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</si>
  <si>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</si>
  <si>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</si>
  <si>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</si>
  <si>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</si>
  <si>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</si>
  <si>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</si>
  <si>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</si>
  <si>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</si>
  <si>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</si>
  <si>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</si>
  <si>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</si>
  <si>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</si>
  <si>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</si>
  <si>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</si>
  <si>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</si>
  <si>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</si>
  <si>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</si>
  <si>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</si>
  <si>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</si>
  <si>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</si>
  <si>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</si>
  <si>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</si>
  <si>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</si>
  <si>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</si>
  <si>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</si>
  <si>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</si>
  <si>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</si>
  <si>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</si>
  <si>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</si>
  <si>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</si>
  <si>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</si>
  <si>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</si>
  <si>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</si>
  <si>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</si>
  <si>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</si>
  <si>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</si>
  <si>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</si>
  <si>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</si>
  <si>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</si>
  <si>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</si>
  <si>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</si>
  <si>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</si>
  <si>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</si>
  <si>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</si>
  <si>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</si>
  <si>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</si>
  <si>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</si>
  <si>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</si>
  <si>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</si>
  <si>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</si>
  <si>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</si>
  <si>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</si>
  <si>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</si>
  <si>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</si>
  <si>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</si>
  <si>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</si>
  <si>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</si>
  <si>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</si>
  <si>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</si>
  <si>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</si>
  <si>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</si>
  <si>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</si>
  <si>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</si>
  <si>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</si>
  <si>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</si>
  <si>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</si>
  <si>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</si>
  <si>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</si>
  <si>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</si>
  <si>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</si>
  <si>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</si>
  <si>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</si>
  <si>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</si>
  <si>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</si>
  <si>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</si>
  <si>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</si>
  <si>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</si>
  <si>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</si>
  <si>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</si>
  <si>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</si>
  <si>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</si>
  <si>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</si>
  <si>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</si>
  <si>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</si>
  <si>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</si>
  <si>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</si>
  <si>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</si>
  <si>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</si>
  <si>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</si>
  <si>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</si>
  <si>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</si>
  <si>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</si>
  <si>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</si>
  <si>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</si>
  <si>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</si>
  <si>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</si>
  <si>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</si>
  <si>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</si>
  <si>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</si>
  <si>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</si>
  <si>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</si>
  <si>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</si>
  <si>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</si>
  <si>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</si>
  <si>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</si>
  <si>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</si>
  <si>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</si>
  <si>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</si>
  <si>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</si>
  <si>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</si>
  <si>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</si>
  <si>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</si>
  <si>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</si>
  <si>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</si>
  <si>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</si>
  <si>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</si>
  <si>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</si>
  <si>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</si>
  <si>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</si>
  <si>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</si>
  <si>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</si>
  <si>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</si>
  <si>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</si>
  <si>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</si>
  <si>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</si>
  <si>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</si>
  <si>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</si>
  <si>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</si>
  <si>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</si>
  <si>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</si>
  <si>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</si>
  <si>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</si>
  <si>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</si>
  <si>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</si>
  <si>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</si>
  <si>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</si>
  <si>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</si>
  <si>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</si>
  <si>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</si>
  <si>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</si>
  <si>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</si>
  <si>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</si>
  <si>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</si>
  <si>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</si>
  <si>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</si>
  <si>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</si>
  <si>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</si>
  <si>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</si>
  <si>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</si>
  <si>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</si>
  <si>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</si>
  <si>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</si>
  <si>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</si>
  <si>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</si>
  <si>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</si>
  <si>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</si>
  <si>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</si>
  <si>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</si>
  <si>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</si>
  <si>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</si>
  <si>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</si>
  <si>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</si>
  <si>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</si>
  <si>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</si>
  <si>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</si>
  <si>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</si>
  <si>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</si>
  <si>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</si>
  <si>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</si>
  <si>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</si>
  <si>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</si>
  <si>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</si>
  <si>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</si>
  <si>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</si>
  <si>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</si>
  <si>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</si>
  <si>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</si>
  <si>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</si>
  <si>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</si>
  <si>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</si>
  <si>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</si>
  <si>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</si>
  <si>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</si>
  <si>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</si>
  <si>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</si>
  <si>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</si>
  <si>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</si>
  <si>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</si>
  <si>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</si>
  <si>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</si>
  <si>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</si>
  <si>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</si>
  <si>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</si>
  <si>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</si>
  <si>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</si>
  <si>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</si>
  <si>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</si>
  <si>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</si>
  <si>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</si>
  <si>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</si>
  <si>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</si>
  <si>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</si>
  <si>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</si>
  <si>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</si>
  <si>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</si>
  <si>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</si>
  <si>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</si>
  <si>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</si>
  <si>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</si>
  <si>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</si>
  <si>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</si>
  <si>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</si>
  <si>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</si>
  <si>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</si>
  <si>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</si>
  <si>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</si>
  <si>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</si>
  <si>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</si>
  <si>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</si>
  <si>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</si>
  <si>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</si>
  <si>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</si>
  <si>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</si>
  <si>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</si>
  <si>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</si>
  <si>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</si>
  <si>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</si>
  <si>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</si>
  <si>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</si>
  <si>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</si>
  <si>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</si>
  <si>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</si>
  <si>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</si>
  <si>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</si>
  <si>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</si>
  <si>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</si>
  <si>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</si>
  <si>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</si>
  <si>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</si>
  <si>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</si>
  <si>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</si>
  <si>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</si>
  <si>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</si>
  <si>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</si>
  <si>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</si>
  <si>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</si>
  <si>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</si>
  <si>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</si>
  <si>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</si>
  <si>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</si>
  <si>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</si>
  <si>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</si>
  <si>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</si>
  <si>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</si>
  <si>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</si>
  <si>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</si>
  <si>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</si>
  <si>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</si>
  <si>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</si>
  <si>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</si>
  <si>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</si>
  <si>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</si>
  <si>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</si>
  <si>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</si>
  <si>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</si>
  <si>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</si>
  <si>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</si>
  <si>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</si>
  <si>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</si>
  <si>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</si>
  <si>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</si>
  <si>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</si>
  <si>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</si>
  <si>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</si>
  <si>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</si>
  <si>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</si>
  <si>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</si>
  <si>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</si>
  <si>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</si>
  <si>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</si>
  <si>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</si>
  <si>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</si>
  <si>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</si>
  <si>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</si>
  <si>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</si>
  <si>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</si>
  <si>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</si>
  <si>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</si>
  <si>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</si>
  <si>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</si>
  <si>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</si>
  <si>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</si>
  <si>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</si>
  <si>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</si>
  <si>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</si>
  <si>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</si>
  <si>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</si>
  <si>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</si>
  <si>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</si>
  <si>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</si>
  <si>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</si>
  <si>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</si>
  <si>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</si>
  <si>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</si>
  <si>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</si>
  <si>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</si>
  <si>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</si>
  <si>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</si>
  <si>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</si>
  <si>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</si>
  <si>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</si>
  <si>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</si>
  <si>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</si>
  <si>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</si>
  <si>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</si>
  <si>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</si>
  <si>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</si>
  <si>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</si>
  <si>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</si>
  <si>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</si>
  <si>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</si>
  <si>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</si>
  <si>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</si>
  <si>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</si>
  <si>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</si>
  <si>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</si>
  <si>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</si>
  <si>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</si>
  <si>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</si>
  <si>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</si>
  <si>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</si>
  <si>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</si>
  <si>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</si>
  <si>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</si>
  <si>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</si>
  <si>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</si>
  <si>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</si>
  <si>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</si>
  <si>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</si>
  <si>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</si>
  <si>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</si>
  <si>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</si>
  <si>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</si>
  <si>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</si>
  <si>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</si>
  <si>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</si>
  <si>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</si>
  <si>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</si>
  <si>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</si>
  <si>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</si>
  <si>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</si>
  <si>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</si>
  <si>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</si>
  <si>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</si>
  <si>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</si>
  <si>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</si>
  <si>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</si>
  <si>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</si>
  <si>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</si>
  <si>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</si>
  <si>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</si>
  <si>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</si>
  <si>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</si>
  <si>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</si>
  <si>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</si>
  <si>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</si>
  <si>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</si>
  <si>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</si>
  <si>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</si>
  <si>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</si>
  <si>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</si>
  <si>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</si>
  <si>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</si>
  <si>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</si>
  <si>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</si>
  <si>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</si>
  <si>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</si>
  <si>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</si>
  <si>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</si>
  <si>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</si>
  <si>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</si>
  <si>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</si>
  <si>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</si>
  <si>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</si>
  <si>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</si>
  <si>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</si>
  <si>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</si>
  <si>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</si>
  <si>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</si>
  <si>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</si>
  <si>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</si>
  <si>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</si>
  <si>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</si>
  <si>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</si>
  <si>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</si>
  <si>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</si>
  <si>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</si>
  <si>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</si>
  <si>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</si>
  <si>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</si>
  <si>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</si>
  <si>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</si>
  <si>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</si>
  <si>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</si>
  <si>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</si>
  <si>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</si>
  <si>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</si>
  <si>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</si>
  <si>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</si>
  <si>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</si>
  <si>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</si>
  <si>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</si>
  <si>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</si>
  <si>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</si>
  <si>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</si>
  <si>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</si>
  <si>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</si>
  <si>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</si>
  <si>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</si>
  <si>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</si>
  <si>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</si>
  <si>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</si>
  <si>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</si>
  <si>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</si>
  <si>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</si>
  <si>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</si>
  <si>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</si>
  <si>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</si>
  <si>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</si>
  <si>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</si>
  <si>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</si>
  <si>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</si>
  <si>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</si>
  <si>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</si>
  <si>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</si>
  <si>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</si>
  <si>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</si>
  <si>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</si>
  <si>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</si>
  <si>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</si>
  <si>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</si>
  <si>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</si>
  <si>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</si>
  <si>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</si>
  <si>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</si>
  <si>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</si>
  <si>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</si>
  <si>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</si>
  <si>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</si>
  <si>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</si>
  <si>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</si>
  <si>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</si>
  <si>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</si>
  <si>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</si>
  <si>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</si>
  <si>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</si>
  <si>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</si>
  <si>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</si>
  <si>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</si>
  <si>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</si>
  <si>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</si>
  <si>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</si>
  <si>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</si>
  <si>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</si>
  <si>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</si>
  <si>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</si>
  <si>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</si>
  <si>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</si>
  <si>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</si>
  <si>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</si>
  <si>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</si>
  <si>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</si>
  <si>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</si>
  <si>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</si>
  <si>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</si>
  <si>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</si>
  <si>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</si>
  <si>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</si>
  <si>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</si>
  <si>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</si>
  <si>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</si>
  <si>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</si>
  <si>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</si>
  <si>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</si>
  <si>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</si>
  <si>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</si>
  <si>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</si>
  <si>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</si>
  <si>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</si>
  <si>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</si>
  <si>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</si>
  <si>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</si>
  <si>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</si>
  <si>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</si>
  <si>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</si>
  <si>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</si>
  <si>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</si>
  <si>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</si>
  <si>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</si>
  <si>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</si>
  <si>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</si>
  <si>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</si>
  <si>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</si>
  <si>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</si>
  <si>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</si>
  <si>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</si>
  <si>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</si>
  <si>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</si>
  <si>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</si>
  <si>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</si>
  <si>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</si>
  <si>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</si>
  <si>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</si>
  <si>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</si>
  <si>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</si>
  <si>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</si>
  <si>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</si>
  <si>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</si>
  <si>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</si>
  <si>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</si>
  <si>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</si>
  <si>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</si>
  <si>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</si>
  <si>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</si>
  <si>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</si>
  <si>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</si>
  <si>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</si>
  <si>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</si>
  <si>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</si>
  <si>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</si>
  <si>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</si>
  <si>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</si>
  <si>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</si>
  <si>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</si>
  <si>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</si>
  <si>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</si>
  <si>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</si>
  <si>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</si>
  <si>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</si>
  <si>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</si>
  <si>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</si>
  <si>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</si>
  <si>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</si>
  <si>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</si>
  <si>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</si>
  <si>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</si>
  <si>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</si>
  <si>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</si>
  <si>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</si>
  <si>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</si>
  <si>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</si>
  <si>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</si>
  <si>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</si>
  <si>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</si>
  <si>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</si>
  <si>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</si>
  <si>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</si>
  <si>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</si>
  <si>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</si>
  <si>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</si>
  <si>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</si>
  <si>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</si>
  <si>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</si>
  <si>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</si>
  <si>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</si>
  <si>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</si>
  <si>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</si>
  <si>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</si>
  <si>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</si>
  <si>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</si>
  <si>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</si>
  <si>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</si>
  <si>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</si>
  <si>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</si>
  <si>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</si>
  <si>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</si>
  <si>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</si>
  <si>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</si>
  <si>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</si>
  <si>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</si>
  <si>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</si>
  <si>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</si>
  <si>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</si>
  <si>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</si>
  <si>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</si>
  <si>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</si>
  <si>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</si>
  <si>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</si>
  <si>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</si>
  <si>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</si>
  <si>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</si>
  <si>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</si>
  <si>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</si>
  <si>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</si>
  <si>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</si>
  <si>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</si>
  <si>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</si>
  <si>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</si>
  <si>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</si>
  <si>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</si>
  <si>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</si>
  <si>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</si>
  <si>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</si>
  <si>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</si>
  <si>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</si>
  <si>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</si>
  <si>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</si>
  <si>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</si>
  <si>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</si>
  <si>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</si>
  <si>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</si>
  <si>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</si>
  <si>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</si>
  <si>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</si>
  <si>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</si>
  <si>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</si>
  <si>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</si>
  <si>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</si>
  <si>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</si>
  <si>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</si>
  <si>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</si>
  <si>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</si>
  <si>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</si>
  <si>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</si>
  <si>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</si>
  <si>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</si>
  <si>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</si>
  <si>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</si>
  <si>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</si>
  <si>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</si>
  <si>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</si>
  <si>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</si>
  <si>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</si>
  <si>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</si>
  <si>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</si>
  <si>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</si>
  <si>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</si>
  <si>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</si>
  <si>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</si>
  <si>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</si>
  <si>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</si>
  <si>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</si>
  <si>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</si>
  <si>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</si>
  <si>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</si>
  <si>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</si>
  <si>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</si>
  <si>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</si>
  <si>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</si>
  <si>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</si>
  <si>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</si>
  <si>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</si>
  <si>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</si>
  <si>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</si>
  <si>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</si>
  <si>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</si>
  <si>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</si>
  <si>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</si>
  <si>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</si>
  <si>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</si>
  <si>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</si>
  <si>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</si>
  <si>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</si>
  <si>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</si>
  <si>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</si>
  <si>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</si>
  <si>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</si>
  <si>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</si>
  <si>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</si>
  <si>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</si>
  <si>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</si>
  <si>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</si>
  <si>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</si>
  <si>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</si>
  <si>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</si>
  <si>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</si>
  <si>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</si>
  <si>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</si>
  <si>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</si>
  <si>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</si>
  <si>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</si>
  <si>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</si>
  <si>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</si>
  <si>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</si>
  <si>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</si>
  <si>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</si>
  <si>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</si>
  <si>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</si>
  <si>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</si>
  <si>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</si>
  <si>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</si>
  <si>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</si>
  <si>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</si>
  <si>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</si>
  <si>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</si>
  <si>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</si>
  <si>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</si>
  <si>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</si>
  <si>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</si>
  <si>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</si>
  <si>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</si>
  <si>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</si>
  <si>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</si>
  <si>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</si>
  <si>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</si>
  <si>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</si>
  <si>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</si>
  <si>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</si>
  <si>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</si>
  <si>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</si>
  <si>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</si>
  <si>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</si>
  <si>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</si>
  <si>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</si>
  <si>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</si>
  <si>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</si>
  <si>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</si>
  <si>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</si>
  <si>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</si>
  <si>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</si>
  <si>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</si>
  <si>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</si>
  <si>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</si>
  <si>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</si>
  <si>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</si>
  <si>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</si>
  <si>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</si>
  <si>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</si>
  <si>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</si>
  <si>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</si>
  <si>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</si>
  <si>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</si>
  <si>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</si>
  <si>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</si>
  <si>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</si>
  <si>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</si>
  <si>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</si>
  <si>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</si>
  <si>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</si>
  <si>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</si>
  <si>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</si>
  <si>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</si>
  <si>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</si>
  <si>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</si>
  <si>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</si>
  <si>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</si>
  <si>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</si>
  <si>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</si>
  <si>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</si>
  <si>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</si>
  <si>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</si>
  <si>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</si>
  <si>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</si>
  <si>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</si>
  <si>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</si>
  <si>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</si>
  <si>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</si>
  <si>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</si>
  <si>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</si>
  <si>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</si>
  <si>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</si>
  <si>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</si>
  <si>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</si>
  <si>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</si>
  <si>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</si>
  <si>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</si>
  <si>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</si>
  <si>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</si>
  <si>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</si>
  <si>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</si>
  <si>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</si>
  <si>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</si>
  <si>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</si>
  <si>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</si>
  <si>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</si>
  <si>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</si>
  <si>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</si>
  <si>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</si>
  <si>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</si>
  <si>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</si>
  <si>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</si>
  <si>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</si>
  <si>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</si>
  <si>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</si>
  <si>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</si>
  <si>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</si>
  <si>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</si>
  <si>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</si>
  <si>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</si>
  <si>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</si>
  <si>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</si>
  <si>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</si>
  <si>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</si>
  <si>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</si>
  <si>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</si>
  <si>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</si>
  <si>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</si>
  <si>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</si>
  <si>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</si>
  <si>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</si>
  <si>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</si>
  <si>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</si>
  <si>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</si>
  <si>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</si>
  <si>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</si>
  <si>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</si>
  <si>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</si>
  <si>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</si>
  <si>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</si>
  <si>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</si>
  <si>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</si>
  <si>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</si>
  <si>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</si>
  <si>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</si>
  <si>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</si>
  <si>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</si>
  <si>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</si>
  <si>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</si>
  <si>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</si>
  <si>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</si>
  <si>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</si>
  <si>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</si>
  <si>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</si>
  <si>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</si>
  <si>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</si>
  <si>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</si>
  <si>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</si>
  <si>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</si>
  <si>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</si>
  <si>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</si>
  <si>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</si>
  <si>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</si>
  <si>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</si>
  <si>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</si>
  <si>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</si>
  <si>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</si>
  <si>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</si>
  <si>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</si>
  <si>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</si>
  <si>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</si>
  <si>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</si>
  <si>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</si>
  <si>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</si>
  <si>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</si>
  <si>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</si>
  <si>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</si>
  <si>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</si>
  <si>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</si>
  <si>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</si>
  <si>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</si>
  <si>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</si>
  <si>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</si>
  <si>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</si>
  <si>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</si>
  <si>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</si>
  <si>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</si>
  <si>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</si>
  <si>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</si>
  <si>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</si>
  <si>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</si>
  <si>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</si>
  <si>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</si>
  <si>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</si>
  <si>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</si>
  <si>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</si>
  <si>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</si>
  <si>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</si>
  <si>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</si>
  <si>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</si>
  <si>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</si>
  <si>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</si>
  <si>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</si>
  <si>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</si>
  <si>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</si>
  <si>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</si>
  <si>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</si>
  <si>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</si>
  <si>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</si>
  <si>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</si>
  <si>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</si>
  <si>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</si>
  <si>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</si>
  <si>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</si>
  <si>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</si>
  <si>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</si>
  <si>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</si>
  <si>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</si>
  <si>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</si>
  <si>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</si>
  <si>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</si>
  <si>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</si>
  <si>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</si>
  <si>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</si>
  <si>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</si>
  <si>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</si>
  <si>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</si>
  <si>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</si>
  <si>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</si>
  <si>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</si>
  <si>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</si>
  <si>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</si>
  <si>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</si>
  <si>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</si>
  <si>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</si>
  <si>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</si>
  <si>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</si>
  <si>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</si>
  <si>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</si>
  <si>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</si>
  <si>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</si>
  <si>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</si>
  <si>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</si>
  <si>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</si>
  <si>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</si>
  <si>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</si>
  <si>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</si>
  <si>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</si>
  <si>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</si>
  <si>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</si>
  <si>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</si>
  <si>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</si>
  <si>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</si>
  <si>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</si>
  <si>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</si>
  <si>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</si>
  <si>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</si>
  <si>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</si>
  <si>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</si>
  <si>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</si>
  <si>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</si>
  <si>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</si>
  <si>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</si>
  <si>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</si>
  <si>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</si>
  <si>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</si>
  <si>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</si>
  <si>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</si>
  <si>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</si>
  <si>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</si>
  <si>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</si>
  <si>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</si>
  <si>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</si>
  <si>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</si>
  <si>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</si>
  <si>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</si>
  <si>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</si>
  <si>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</si>
  <si>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</si>
  <si>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</si>
  <si>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</si>
  <si>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</si>
  <si>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</si>
  <si>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</si>
  <si>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</si>
  <si>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</si>
  <si>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</si>
  <si>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</si>
  <si>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</si>
  <si>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</si>
  <si>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</si>
  <si>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</si>
  <si>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</si>
  <si>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</si>
  <si>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</si>
  <si>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</si>
  <si>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</si>
  <si>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</si>
  <si>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</si>
  <si>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</si>
  <si>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</si>
  <si>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</si>
  <si>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</si>
  <si>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</si>
  <si>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</si>
  <si>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</si>
  <si>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</si>
  <si>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</si>
  <si>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</si>
  <si>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</si>
  <si>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</si>
  <si>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</si>
  <si>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</si>
  <si>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</si>
  <si>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</si>
  <si>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</si>
  <si>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</si>
  <si>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</si>
  <si>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</si>
  <si>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</si>
  <si>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</si>
  <si>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</si>
  <si>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</si>
  <si>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</si>
  <si>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</si>
  <si>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</si>
  <si>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</si>
  <si>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</si>
  <si>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</si>
  <si>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</si>
  <si>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</si>
  <si>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</si>
  <si>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</si>
  <si>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</si>
  <si>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</si>
  <si>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</si>
  <si>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</si>
  <si>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</si>
  <si>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</si>
  <si>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</si>
  <si>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</si>
  <si>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</si>
  <si>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</si>
  <si>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</si>
  <si>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</si>
  <si>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</si>
  <si>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</si>
  <si>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</si>
  <si>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</si>
  <si>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</si>
  <si>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</si>
  <si>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</si>
  <si>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</si>
  <si>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</si>
  <si>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</si>
  <si>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</si>
  <si>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</si>
  <si>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</si>
  <si>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</si>
  <si>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</si>
  <si>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</si>
  <si>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</si>
  <si>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</si>
  <si>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</si>
  <si>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</si>
  <si>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</si>
  <si>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</si>
  <si>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</si>
  <si>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</si>
  <si>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</si>
  <si>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</si>
  <si>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</si>
  <si>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</si>
  <si>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</si>
  <si>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</si>
  <si>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</si>
  <si>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</si>
  <si>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</si>
  <si>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</si>
  <si>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</si>
  <si>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</si>
  <si>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</si>
  <si>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</si>
  <si>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</si>
  <si>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</si>
  <si>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</si>
  <si>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</si>
  <si>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</si>
  <si>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</si>
  <si>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</si>
  <si>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</si>
  <si>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</si>
  <si>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</si>
  <si>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</si>
  <si>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</si>
  <si>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</si>
  <si>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</si>
  <si>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</si>
  <si>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</si>
  <si>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</si>
  <si>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</si>
  <si>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</si>
  <si>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</si>
  <si>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</si>
  <si>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</si>
  <si>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</si>
  <si>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</si>
  <si>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</si>
  <si>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</si>
  <si>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</si>
  <si>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</si>
  <si>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</si>
  <si>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</si>
  <si>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</si>
  <si>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</si>
  <si>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</si>
  <si>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</si>
  <si>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</si>
  <si>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</si>
  <si>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</si>
  <si>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</si>
  <si>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</si>
  <si>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</si>
  <si>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</si>
  <si>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</si>
  <si>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</si>
  <si>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</si>
  <si>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</si>
  <si>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</si>
  <si>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</si>
  <si>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</si>
  <si>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</si>
  <si>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</si>
  <si>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</si>
  <si>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</si>
  <si>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</si>
  <si>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</si>
  <si>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</si>
  <si>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</si>
  <si>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</si>
  <si>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</si>
  <si>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</si>
  <si>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</si>
  <si>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</si>
  <si>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</si>
  <si>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</si>
  <si>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</si>
  <si>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</si>
  <si>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</si>
  <si>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</si>
  <si>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</si>
  <si>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</si>
  <si>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</si>
  <si>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</si>
  <si>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</si>
  <si>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</si>
  <si>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</si>
  <si>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</si>
  <si>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</si>
  <si>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</si>
  <si>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</si>
  <si>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</si>
  <si>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</si>
  <si>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</si>
  <si>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</si>
  <si>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</si>
  <si>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</si>
  <si>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</si>
  <si>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</si>
  <si>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</si>
  <si>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</si>
  <si>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</si>
  <si>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</si>
  <si>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</si>
  <si>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</si>
  <si>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</si>
  <si>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</si>
  <si>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</si>
  <si>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</si>
  <si>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</si>
  <si>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</si>
  <si>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</si>
  <si>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</si>
  <si>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</si>
  <si>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</si>
  <si>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</si>
  <si>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</si>
  <si>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</si>
  <si>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</si>
  <si>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</si>
  <si>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</si>
  <si>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</si>
  <si>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</si>
  <si>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</si>
  <si>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</si>
  <si>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</si>
  <si>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</si>
  <si>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</si>
  <si>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</si>
  <si>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</si>
  <si>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</si>
  <si>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</si>
  <si>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</si>
  <si>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</si>
  <si>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</si>
  <si>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</si>
  <si>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</si>
  <si>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</si>
  <si>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</si>
  <si>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</si>
  <si>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</si>
  <si>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</si>
  <si>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</si>
  <si>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</si>
  <si>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</si>
  <si>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</si>
  <si>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</si>
  <si>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</si>
  <si>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</si>
  <si>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</si>
  <si>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</si>
  <si>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</si>
  <si>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</si>
  <si>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</si>
  <si>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</si>
  <si>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</si>
  <si>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</si>
  <si>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</si>
  <si>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</si>
  <si>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</si>
  <si>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</si>
  <si>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</si>
  <si>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</si>
  <si>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</si>
  <si>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</si>
  <si>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</si>
  <si>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</si>
  <si>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</si>
  <si>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</si>
  <si>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</si>
  <si>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</si>
  <si>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</si>
  <si>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</si>
  <si>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</si>
  <si>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</si>
  <si>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</si>
  <si>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</si>
  <si>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</si>
  <si>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</si>
  <si>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</si>
  <si>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</si>
  <si>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</si>
  <si>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</si>
  <si>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</si>
  <si>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</si>
  <si>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</si>
  <si>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</si>
  <si>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</si>
  <si>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</si>
  <si>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</si>
  <si>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</si>
  <si>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</si>
  <si>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</si>
  <si>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</si>
  <si>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</si>
  <si>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</si>
  <si>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</si>
  <si>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</si>
  <si>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</si>
  <si>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</si>
  <si>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</si>
  <si>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</si>
  <si>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</si>
  <si>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</si>
  <si>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</si>
  <si>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</si>
  <si>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</si>
  <si>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</si>
  <si>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</si>
  <si>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</si>
  <si>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</si>
  <si>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</si>
  <si>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</si>
  <si>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</si>
  <si>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</si>
  <si>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</si>
  <si>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</si>
  <si>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</si>
  <si>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</si>
  <si>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</si>
  <si>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</si>
  <si>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</si>
  <si>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</si>
  <si>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</si>
  <si>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</si>
  <si>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</si>
  <si>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</si>
  <si>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</si>
  <si>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</si>
  <si>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</si>
  <si>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</si>
  <si>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</si>
  <si>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</si>
  <si>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</si>
  <si>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</si>
  <si>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</si>
  <si>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</si>
  <si>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</si>
  <si>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</si>
  <si>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</si>
  <si>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</si>
  <si>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</si>
  <si>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</si>
  <si>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</si>
  <si>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</si>
  <si>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</si>
  <si>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</si>
  <si>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</si>
  <si>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</si>
  <si>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</si>
  <si>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</si>
  <si>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</si>
  <si>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</si>
  <si>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</si>
  <si>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</si>
  <si>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</si>
  <si>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</si>
  <si>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</si>
  <si>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</si>
  <si>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</si>
  <si>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</si>
  <si>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</si>
  <si>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</si>
  <si>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</si>
  <si>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</si>
  <si>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</si>
  <si>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</si>
  <si>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</si>
  <si>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</si>
  <si>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</si>
  <si>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</si>
  <si>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</si>
  <si>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</si>
  <si>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</si>
  <si>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</si>
  <si>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</si>
  <si>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</si>
  <si>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</si>
  <si>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</si>
  <si>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</si>
  <si>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</si>
  <si>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</si>
  <si>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</si>
  <si>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</si>
  <si>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</si>
  <si>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</si>
  <si>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</si>
  <si>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</si>
  <si>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</si>
  <si>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</si>
  <si>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</si>
  <si>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</si>
  <si>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</si>
  <si>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</si>
  <si>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</si>
  <si>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</si>
  <si>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</si>
  <si>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</si>
  <si>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</si>
  <si>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</si>
  <si>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</si>
  <si>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</si>
  <si>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</si>
  <si>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</si>
  <si>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</si>
  <si>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</si>
  <si>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</si>
  <si>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</si>
  <si>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</si>
  <si>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</si>
  <si>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</si>
  <si>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</si>
  <si>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</si>
  <si>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</si>
  <si>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</si>
  <si>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</si>
  <si>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</si>
  <si>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</si>
  <si>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</si>
  <si>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</si>
  <si>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</si>
  <si>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</si>
  <si>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</si>
  <si>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</si>
  <si>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</si>
  <si>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</si>
  <si>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</si>
  <si>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</si>
  <si>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</si>
  <si>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</si>
  <si>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</si>
  <si>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</si>
  <si>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</si>
  <si>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</si>
  <si>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</si>
  <si>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</si>
  <si>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</si>
  <si>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</si>
  <si>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</si>
  <si>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</si>
  <si>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</si>
  <si>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</si>
  <si>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</si>
  <si>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</si>
  <si>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</si>
  <si>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</si>
  <si>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</si>
  <si>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</si>
  <si>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</si>
  <si>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</si>
  <si>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</si>
  <si>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</si>
  <si>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</si>
  <si>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</si>
  <si>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</si>
  <si>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</si>
  <si>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</si>
  <si>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</si>
  <si>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</si>
  <si>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</si>
  <si>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</si>
  <si>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</si>
  <si>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</si>
  <si>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</si>
  <si>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</si>
  <si>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</si>
  <si>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</si>
  <si>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</si>
  <si>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</si>
  <si>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</si>
  <si>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</si>
  <si>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</si>
  <si>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</si>
  <si>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</si>
  <si>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</si>
  <si>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</si>
  <si>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</si>
  <si>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</si>
  <si>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</si>
  <si>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</si>
  <si>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</si>
  <si>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</si>
  <si>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</si>
  <si>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</si>
  <si>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</si>
  <si>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</si>
  <si>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</si>
  <si>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</si>
  <si>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</si>
  <si>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</si>
  <si>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</si>
  <si>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</si>
  <si>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</si>
  <si>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</si>
  <si>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</si>
  <si>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</si>
  <si>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</si>
  <si>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</si>
  <si>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</si>
  <si>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</si>
  <si>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</si>
  <si>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</si>
  <si>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</si>
  <si>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</si>
  <si>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</si>
  <si>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</si>
  <si>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</si>
  <si>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</si>
  <si>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</si>
  <si>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</si>
  <si>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</si>
  <si>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</si>
  <si>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</si>
  <si>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</si>
  <si>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</si>
  <si>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</si>
  <si>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</si>
  <si>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</si>
  <si>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</si>
  <si>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</si>
  <si>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</si>
  <si>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</si>
  <si>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</si>
  <si>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</si>
  <si>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</si>
  <si>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</si>
  <si>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</si>
  <si>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</si>
  <si>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</si>
  <si>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</si>
  <si>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</si>
  <si>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</si>
  <si>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</si>
  <si>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</si>
  <si>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</si>
  <si>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</si>
  <si>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</si>
  <si>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</si>
  <si>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</si>
  <si>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</si>
  <si>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</si>
  <si>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</si>
  <si>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</si>
  <si>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</si>
  <si>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</si>
  <si>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</si>
  <si>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</si>
  <si>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</si>
  <si>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</si>
  <si>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</si>
  <si>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</si>
  <si>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</si>
  <si>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</si>
  <si>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</si>
  <si>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</si>
  <si>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</si>
  <si>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</si>
  <si>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</si>
  <si>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</si>
  <si>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</si>
  <si>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</si>
  <si>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</si>
  <si>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</si>
  <si>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</si>
  <si>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</si>
  <si>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</si>
  <si>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</si>
  <si>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</si>
  <si>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</si>
  <si>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</si>
  <si>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</si>
  <si>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</si>
  <si>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</si>
  <si>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</si>
  <si>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</si>
  <si>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</si>
  <si>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</si>
  <si>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</si>
  <si>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</si>
  <si>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</si>
  <si>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</si>
  <si>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</si>
  <si>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</si>
  <si>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</si>
  <si>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</si>
  <si>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</si>
  <si>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</si>
  <si>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</si>
  <si>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</si>
  <si>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</si>
  <si>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</si>
  <si>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</si>
  <si>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</si>
  <si>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</si>
  <si>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</si>
  <si>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</si>
  <si>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</si>
  <si>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</si>
  <si>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</si>
  <si>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</si>
  <si>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</si>
  <si>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</si>
  <si>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</si>
  <si>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</si>
  <si>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</si>
  <si>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</si>
  <si>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</si>
  <si>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</si>
  <si>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</si>
  <si>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</si>
  <si>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</si>
  <si>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</si>
  <si>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</si>
  <si>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</si>
  <si>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</si>
  <si>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</si>
  <si>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</si>
  <si>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</si>
  <si>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</si>
  <si>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</si>
  <si>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</si>
  <si>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</si>
  <si>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</si>
  <si>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</si>
  <si>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</si>
  <si>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</si>
  <si>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</si>
  <si>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</si>
  <si>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</si>
  <si>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</si>
  <si>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</si>
  <si>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</si>
  <si>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</si>
  <si>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</si>
  <si>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</si>
  <si>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</si>
  <si>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</si>
  <si>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</si>
  <si>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</si>
  <si>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</si>
  <si>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</si>
  <si>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</si>
  <si>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</si>
  <si>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</si>
  <si>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</si>
  <si>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</si>
  <si>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</si>
  <si>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</si>
  <si>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</si>
  <si>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</si>
  <si>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</si>
  <si>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</si>
  <si>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</si>
  <si>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</si>
  <si>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</si>
  <si>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</si>
  <si>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</si>
  <si>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</si>
  <si>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</si>
  <si>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</si>
  <si>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</si>
  <si>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</si>
  <si>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</si>
  <si>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</si>
  <si>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</si>
  <si>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</si>
  <si>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</si>
  <si>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</si>
  <si>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</si>
  <si>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</si>
  <si>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</si>
  <si>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</si>
  <si>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</si>
  <si>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</si>
  <si>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</si>
  <si>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</si>
  <si>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</si>
  <si>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</si>
  <si>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</si>
  <si>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</si>
  <si>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</si>
  <si>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</si>
  <si>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</si>
  <si>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</si>
  <si>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</si>
  <si>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</si>
  <si>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</si>
  <si>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</si>
  <si>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</si>
  <si>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</si>
  <si>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</si>
  <si>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</si>
  <si>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</si>
  <si>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</si>
  <si>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</si>
  <si>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</si>
  <si>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</si>
  <si>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</si>
  <si>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</si>
  <si>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</si>
  <si>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</si>
  <si>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</si>
  <si>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</si>
  <si>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</si>
  <si>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</si>
  <si>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</si>
  <si>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</si>
  <si>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</si>
  <si>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</si>
  <si>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</si>
  <si>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</si>
  <si>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</si>
  <si>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</si>
  <si>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</si>
  <si>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</si>
  <si>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</si>
  <si>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</si>
  <si>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</si>
  <si>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</si>
  <si>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</si>
  <si>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</si>
  <si>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</si>
  <si>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</si>
  <si>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</si>
  <si>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</si>
  <si>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</si>
  <si>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</si>
  <si>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</si>
  <si>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</si>
  <si>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</si>
  <si>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</si>
  <si>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</si>
  <si>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</si>
  <si>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</si>
  <si>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</si>
  <si>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</si>
  <si>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</si>
  <si>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</si>
  <si>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</si>
  <si>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</si>
  <si>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</si>
  <si>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</si>
  <si>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</si>
  <si>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</si>
  <si>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</si>
  <si>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</si>
  <si>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</si>
  <si>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</si>
  <si>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</si>
  <si>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</si>
  <si>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</si>
  <si>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</si>
  <si>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</si>
  <si>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</si>
  <si>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</si>
  <si>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</si>
  <si>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</si>
  <si>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</si>
  <si>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</si>
  <si>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</si>
  <si>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</si>
  <si>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</si>
  <si>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</si>
  <si>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</si>
  <si>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</si>
  <si>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</si>
  <si>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</si>
  <si>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</si>
  <si>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</si>
  <si>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</si>
  <si>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</si>
  <si>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</si>
  <si>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</si>
  <si>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</si>
  <si>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</si>
  <si>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</si>
  <si>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</si>
  <si>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</si>
  <si>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</si>
  <si>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</si>
  <si>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</si>
  <si>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</si>
  <si>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</si>
  <si>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</si>
  <si>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</si>
  <si>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</si>
  <si>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</si>
  <si>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</si>
  <si>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</si>
  <si>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</si>
  <si>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</si>
  <si>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</si>
  <si>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</si>
  <si>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</si>
  <si>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</si>
  <si>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</si>
  <si>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</si>
  <si>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</si>
  <si>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</si>
  <si>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</si>
  <si>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</si>
  <si>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</si>
  <si>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</si>
  <si>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</si>
  <si>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</si>
  <si>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</si>
  <si>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</si>
  <si>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</si>
  <si>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</si>
  <si>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</si>
  <si>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</si>
  <si>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</si>
  <si>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</si>
  <si>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</si>
  <si>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</si>
  <si>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</si>
  <si>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</si>
  <si>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</si>
  <si>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</si>
  <si>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</si>
  <si>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</si>
  <si>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</si>
  <si>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</si>
  <si>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</si>
  <si>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</si>
  <si>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</si>
  <si>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</si>
  <si>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</si>
  <si>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</si>
  <si>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</si>
  <si>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</si>
  <si>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</si>
  <si>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</si>
  <si>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</si>
  <si>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</si>
  <si>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</si>
  <si>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</si>
  <si>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</si>
  <si>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</si>
  <si>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</si>
  <si>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</si>
  <si>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</si>
  <si>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</si>
  <si>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</si>
  <si>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</si>
  <si>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</si>
  <si>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</si>
  <si>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</si>
  <si>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</si>
  <si>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</si>
  <si>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</si>
  <si>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</si>
  <si>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</si>
  <si>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</si>
  <si>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</si>
  <si>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</si>
  <si>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</si>
  <si>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</si>
  <si>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</si>
  <si>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</si>
  <si>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</si>
  <si>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</si>
  <si>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</si>
  <si>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</si>
  <si>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</si>
  <si>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</si>
  <si>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</si>
  <si>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</si>
  <si>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</si>
  <si>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</si>
  <si>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</si>
  <si>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</si>
  <si>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</si>
  <si>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</si>
  <si>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</si>
  <si>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</si>
  <si>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</si>
  <si>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</si>
  <si>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</si>
  <si>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</si>
  <si>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</si>
  <si>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</si>
  <si>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</si>
  <si>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</si>
  <si>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</si>
  <si>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</si>
  <si>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</si>
  <si>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</si>
  <si>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</si>
  <si>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</si>
  <si>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</si>
  <si>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</si>
  <si>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</si>
  <si>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</si>
  <si>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</si>
  <si>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</si>
  <si>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</si>
  <si>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</si>
  <si>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</si>
  <si>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</si>
  <si>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</si>
  <si>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</si>
  <si>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</si>
  <si>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</si>
  <si>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</si>
  <si>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</si>
  <si>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</si>
  <si>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</si>
  <si>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</si>
  <si>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</si>
  <si>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</si>
  <si>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</si>
  <si>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</si>
  <si>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</si>
  <si>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</si>
  <si>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</si>
  <si>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</si>
  <si>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</si>
  <si>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</si>
  <si>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</si>
  <si>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</si>
  <si>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</si>
  <si>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</si>
  <si>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</si>
  <si>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</si>
  <si>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</si>
  <si>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</si>
  <si>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</si>
  <si>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</si>
  <si>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</si>
  <si>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</si>
  <si>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</si>
  <si>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</si>
  <si>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</si>
  <si>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</si>
  <si>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</si>
  <si>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</si>
  <si>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</si>
  <si>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</si>
  <si>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</si>
  <si>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</si>
  <si>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</si>
  <si>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</si>
  <si>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</si>
  <si>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</si>
  <si>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</si>
  <si>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</si>
  <si>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</si>
  <si>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</si>
  <si>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</si>
  <si>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</si>
  <si>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</si>
  <si>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</si>
  <si>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</si>
  <si>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</si>
  <si>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</si>
  <si>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</si>
  <si>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</si>
  <si>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</si>
  <si>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</si>
  <si>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</si>
  <si>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</si>
  <si>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</si>
  <si>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</si>
  <si>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</si>
  <si>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</si>
  <si>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</si>
  <si>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</si>
  <si>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</si>
  <si>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</si>
  <si>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</si>
  <si>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</si>
  <si>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</si>
  <si>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</si>
  <si>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</si>
  <si>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</si>
  <si>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</si>
  <si>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</si>
  <si>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</si>
  <si>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</si>
  <si>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</si>
  <si>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</si>
  <si>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</si>
  <si>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</si>
  <si>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</si>
  <si>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</si>
  <si>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</si>
  <si>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</si>
  <si>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</si>
  <si>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</si>
  <si>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</si>
  <si>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</si>
  <si>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</si>
  <si>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</si>
  <si>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</si>
  <si>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</si>
  <si>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</si>
  <si>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</si>
  <si>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</si>
  <si>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</si>
  <si>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</si>
  <si>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</si>
  <si>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</si>
  <si>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</si>
  <si>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</si>
  <si>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</si>
  <si>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</si>
  <si>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</si>
  <si>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</si>
  <si>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</si>
  <si>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</si>
  <si>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</si>
  <si>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</si>
  <si>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</si>
  <si>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</si>
  <si>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</si>
  <si>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</si>
  <si>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</si>
  <si>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</si>
  <si>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</si>
  <si>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</si>
  <si>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</si>
  <si>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</si>
  <si>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</si>
  <si>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</si>
  <si>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</si>
  <si>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</si>
  <si>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</si>
  <si>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</si>
  <si>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</si>
  <si>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</si>
  <si>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</si>
  <si>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</si>
  <si>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</si>
  <si>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</si>
  <si>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</si>
  <si>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</si>
  <si>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</si>
  <si>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</si>
  <si>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</si>
  <si>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</si>
  <si>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</si>
  <si>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</si>
  <si>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</si>
  <si>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</si>
  <si>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</si>
  <si>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</si>
  <si>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</si>
  <si>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</si>
  <si>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</si>
  <si>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</si>
  <si>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</si>
  <si>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</si>
  <si>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</si>
  <si>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</si>
  <si>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</si>
  <si>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</si>
  <si>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</si>
  <si>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</si>
  <si>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</si>
  <si>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</si>
  <si>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</si>
  <si>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</si>
  <si>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</si>
  <si>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</si>
  <si>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</si>
  <si>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</si>
  <si>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</si>
  <si>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</si>
  <si>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</si>
  <si>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</si>
  <si>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</si>
  <si>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</si>
  <si>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</si>
  <si>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</si>
  <si>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</si>
  <si>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</si>
  <si>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</si>
  <si>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</si>
  <si>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</si>
  <si>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</si>
  <si>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</si>
  <si>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</si>
  <si>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</si>
  <si>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</si>
  <si>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</si>
  <si>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</si>
  <si>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</si>
  <si>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</si>
  <si>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</si>
  <si>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</si>
  <si>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</si>
  <si>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</si>
  <si>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</si>
  <si>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</si>
  <si>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</si>
  <si>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</si>
  <si>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</si>
  <si>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</si>
  <si>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</si>
  <si>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</si>
  <si>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</si>
  <si>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</si>
  <si>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</si>
  <si>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</si>
  <si>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</si>
  <si>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</si>
  <si>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</si>
  <si>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</si>
  <si>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</si>
  <si>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</si>
  <si>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</si>
  <si>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</si>
  <si>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</si>
  <si>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</si>
  <si>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</si>
  <si>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</si>
  <si>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</si>
  <si>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</si>
  <si>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</si>
  <si>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</si>
  <si>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</si>
  <si>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</si>
  <si>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</si>
  <si>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</si>
  <si>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</si>
  <si>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</si>
  <si>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</si>
  <si>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</si>
  <si>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</si>
  <si>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</si>
  <si>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</si>
  <si>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</si>
  <si>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</si>
  <si>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</si>
  <si>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</si>
  <si>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</si>
  <si>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</si>
  <si>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</si>
  <si>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</si>
  <si>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</si>
  <si>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</si>
  <si>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</si>
  <si>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</si>
  <si>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</si>
  <si>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</si>
  <si>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</si>
  <si>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</si>
  <si>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</si>
  <si>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</si>
  <si>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</si>
  <si>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</si>
  <si>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</si>
  <si>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</si>
  <si>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</si>
  <si>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</si>
  <si>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</si>
  <si>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</si>
  <si>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</si>
  <si>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</si>
  <si>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</si>
  <si>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</si>
  <si>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</si>
  <si>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</si>
  <si>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</si>
  <si>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</si>
  <si>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</si>
  <si>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</si>
  <si>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</si>
  <si>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</si>
  <si>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</si>
  <si>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</si>
  <si>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</si>
  <si>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</si>
  <si>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</si>
  <si>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</si>
  <si>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</si>
  <si>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</si>
  <si>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</si>
  <si>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</si>
  <si>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</si>
  <si>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</si>
  <si>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</si>
  <si>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</si>
  <si>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</si>
  <si>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</si>
  <si>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</si>
  <si>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</si>
  <si>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</si>
  <si>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</si>
  <si>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</si>
  <si>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</si>
  <si>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</si>
  <si>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</si>
  <si>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</si>
  <si>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</si>
  <si>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</si>
  <si>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</si>
  <si>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</si>
  <si>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</si>
  <si>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</si>
  <si>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</si>
  <si>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</si>
  <si>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</si>
  <si>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</si>
  <si>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</si>
  <si>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</si>
  <si>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</si>
  <si>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</si>
  <si>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</si>
  <si>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</si>
  <si>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</si>
  <si>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</si>
  <si>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</si>
  <si>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</si>
  <si>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</si>
  <si>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</si>
  <si>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</si>
  <si>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</si>
  <si>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</si>
  <si>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</si>
  <si>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</si>
  <si>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</si>
  <si>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</si>
  <si>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</si>
  <si>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</si>
  <si>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</si>
  <si>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</si>
  <si>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</si>
  <si>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</si>
  <si>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</si>
  <si>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</si>
  <si>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</si>
  <si>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</si>
  <si>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</si>
  <si>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</si>
  <si>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</si>
  <si>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</si>
  <si>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</si>
  <si>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</si>
  <si>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</si>
  <si>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</si>
  <si>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</si>
  <si>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</si>
  <si>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</si>
  <si>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</si>
  <si>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</si>
  <si>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</si>
  <si>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</si>
  <si>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</si>
  <si>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</si>
  <si>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</si>
  <si>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</si>
  <si>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</si>
  <si>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</si>
  <si>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</si>
  <si>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</si>
  <si>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</si>
  <si>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</si>
  <si>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</si>
  <si>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</si>
  <si>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</si>
  <si>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</si>
  <si>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</si>
  <si>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</si>
  <si>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</si>
  <si>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</si>
  <si>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</si>
  <si>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</si>
  <si>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</si>
  <si>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</si>
  <si>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</si>
  <si>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</si>
  <si>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</si>
  <si>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</si>
  <si>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</si>
  <si>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</si>
  <si>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</si>
  <si>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</si>
  <si>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</si>
  <si>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</si>
  <si>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</si>
  <si>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</si>
  <si>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</si>
  <si>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</si>
  <si>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</si>
  <si>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</si>
  <si>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</si>
  <si>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</si>
  <si>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</si>
  <si>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</si>
  <si>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</si>
  <si>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</si>
  <si>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</si>
  <si>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</si>
  <si>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</si>
  <si>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</si>
  <si>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</si>
  <si>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</si>
  <si>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</si>
  <si>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</si>
  <si>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</si>
  <si>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</si>
  <si>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</si>
  <si>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</si>
  <si>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</si>
  <si>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</si>
  <si>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</si>
  <si>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</si>
  <si>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</si>
  <si>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</si>
  <si>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</si>
  <si>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</si>
  <si>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</si>
  <si>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</si>
  <si>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</si>
  <si>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</si>
  <si>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</si>
  <si>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</si>
  <si>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</si>
  <si>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</si>
  <si>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</si>
  <si>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</si>
  <si>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</si>
  <si>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</si>
  <si>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</si>
  <si>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</si>
  <si>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</si>
  <si>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</si>
  <si>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</si>
  <si>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</si>
  <si>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</si>
  <si>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</si>
  <si>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</si>
  <si>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</si>
  <si>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</si>
  <si>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</si>
  <si>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</si>
  <si>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</si>
  <si>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</si>
  <si>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</si>
  <si>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</si>
  <si>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</si>
  <si>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</si>
  <si>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</si>
  <si>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</si>
  <si>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</si>
  <si>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</si>
  <si>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</si>
  <si>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</si>
  <si>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</si>
  <si>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</si>
  <si>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</si>
  <si>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</si>
  <si>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</si>
  <si>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</si>
  <si>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</si>
  <si>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</si>
  <si>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</si>
  <si>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</si>
  <si>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</si>
  <si>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</si>
  <si>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</si>
  <si>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</si>
  <si>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</si>
  <si>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</si>
  <si>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</si>
  <si>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</si>
  <si>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</si>
  <si>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</si>
  <si>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</si>
  <si>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</si>
  <si>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</si>
  <si>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</si>
  <si>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</si>
  <si>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</si>
  <si>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</si>
  <si>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</si>
  <si>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</si>
  <si>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</si>
  <si>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</si>
  <si>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</si>
  <si>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</si>
  <si>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</si>
  <si>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</si>
  <si>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</si>
  <si>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</si>
  <si>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</si>
  <si>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</si>
  <si>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</si>
  <si>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</si>
  <si>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</si>
  <si>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</si>
  <si>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</si>
  <si>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</si>
  <si>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</si>
  <si>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</si>
  <si>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</si>
  <si>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</si>
  <si>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</si>
  <si>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</si>
  <si>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</si>
  <si>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</si>
  <si>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</si>
  <si>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</si>
  <si>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</si>
  <si>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</si>
  <si>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</si>
  <si>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</si>
  <si>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</si>
  <si>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</si>
  <si>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</si>
  <si>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</si>
  <si>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</si>
  <si>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</si>
  <si>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</si>
  <si>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</si>
  <si>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</si>
  <si>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</si>
  <si>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</si>
  <si>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</si>
  <si>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</si>
  <si>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</si>
  <si>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</si>
  <si>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</si>
  <si>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</si>
  <si>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</si>
  <si>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</si>
  <si>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</si>
  <si>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</si>
  <si>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</si>
  <si>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</si>
  <si>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</si>
  <si>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</si>
  <si>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</si>
  <si>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</si>
  <si>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</si>
  <si>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</si>
  <si>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</si>
  <si>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</si>
  <si>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</si>
  <si>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</si>
  <si>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</si>
  <si>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</si>
  <si>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</si>
  <si>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</si>
  <si>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</si>
  <si>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</si>
  <si>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</si>
  <si>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</si>
  <si>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</si>
  <si>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</si>
  <si>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</si>
  <si>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</si>
  <si>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</si>
  <si>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</si>
  <si>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</si>
  <si>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</si>
  <si>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</si>
  <si>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</si>
  <si>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</si>
  <si>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</si>
  <si>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</si>
  <si>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</si>
  <si>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</si>
  <si>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</si>
  <si>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</si>
  <si>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</si>
  <si>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</si>
  <si>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</si>
  <si>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</si>
  <si>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</si>
  <si>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</si>
  <si>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</si>
  <si>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</si>
  <si>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</si>
  <si>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</si>
  <si>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</si>
  <si>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</si>
  <si>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</si>
  <si>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</si>
  <si>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</si>
  <si>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</si>
  <si>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</si>
  <si>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</si>
  <si>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</si>
  <si>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</si>
  <si>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</si>
  <si>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</si>
  <si>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</si>
  <si>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</si>
  <si>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</si>
  <si>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</si>
  <si>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</si>
  <si>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</si>
  <si>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</si>
  <si>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</si>
  <si>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</si>
  <si>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</si>
  <si>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</si>
  <si>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</si>
  <si>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</si>
  <si>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</si>
  <si>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</si>
  <si>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</si>
  <si>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</si>
  <si>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</si>
  <si>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</si>
  <si>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</si>
  <si>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</si>
  <si>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</si>
  <si>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</si>
  <si>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</si>
  <si>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</si>
  <si>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</si>
  <si>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</si>
  <si>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</si>
  <si>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</si>
  <si>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</si>
  <si>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</si>
  <si>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</si>
  <si>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</si>
  <si>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</si>
  <si>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</si>
  <si>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</si>
  <si>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</si>
  <si>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</si>
  <si>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</si>
  <si>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</si>
  <si>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</si>
  <si>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</si>
  <si>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</si>
  <si>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</si>
  <si>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</si>
  <si>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</si>
  <si>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</si>
  <si>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</si>
  <si>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</si>
  <si>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</si>
  <si>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</si>
  <si>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</si>
  <si>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</si>
  <si>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</si>
  <si>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</si>
  <si>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</si>
  <si>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</si>
  <si>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</si>
  <si>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</si>
  <si>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</si>
  <si>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</si>
  <si>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</si>
  <si>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</si>
  <si>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</si>
  <si>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</si>
  <si>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</si>
  <si>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</si>
  <si>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</si>
  <si>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</si>
  <si>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</si>
  <si>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</si>
  <si>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</si>
  <si>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</si>
  <si>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</si>
  <si>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</si>
  <si>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</si>
  <si>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</si>
  <si>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</si>
  <si>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</si>
  <si>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</si>
  <si>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</si>
  <si>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</si>
  <si>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</si>
  <si>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</si>
  <si>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</si>
  <si>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</si>
  <si>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</si>
  <si>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</si>
  <si>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</si>
  <si>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</si>
  <si>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</si>
  <si>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</si>
  <si>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</si>
  <si>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</si>
  <si>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</si>
  <si>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</si>
  <si>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</si>
  <si>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</si>
  <si>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</si>
  <si>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</si>
  <si>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</si>
  <si>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</si>
  <si>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</si>
  <si>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</si>
  <si>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</si>
  <si>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</si>
  <si>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</si>
  <si>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</si>
  <si>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</si>
  <si>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</si>
  <si>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</si>
  <si>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</si>
  <si>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</si>
  <si>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</si>
  <si>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</si>
  <si>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</si>
  <si>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</si>
  <si>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</si>
  <si>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</si>
  <si>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</si>
  <si>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</si>
  <si>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</si>
  <si>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</si>
  <si>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</si>
  <si>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</si>
  <si>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</si>
  <si>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</si>
  <si>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</si>
  <si>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</si>
  <si>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</si>
  <si>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</si>
  <si>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</si>
  <si>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</si>
  <si>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</si>
  <si>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</si>
  <si>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</si>
  <si>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</si>
  <si>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</si>
  <si>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</si>
  <si>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</si>
  <si>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</si>
  <si>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</si>
  <si>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</si>
  <si>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</si>
  <si>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</si>
  <si>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</si>
  <si>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</si>
  <si>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</si>
  <si>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</si>
  <si>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</si>
  <si>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</si>
  <si>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</si>
  <si>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</si>
  <si>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</si>
  <si>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</si>
  <si>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</si>
  <si>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</si>
  <si>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</si>
  <si>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</si>
  <si>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</si>
  <si>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</si>
  <si>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</si>
  <si>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</si>
  <si>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</si>
  <si>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</si>
  <si>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</si>
  <si>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</si>
  <si>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</si>
  <si>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</si>
  <si>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</si>
  <si>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</si>
  <si>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</si>
  <si>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</si>
  <si>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</si>
  <si>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</si>
  <si>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</si>
  <si>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</si>
  <si>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</si>
  <si>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</si>
  <si>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</si>
  <si>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</si>
  <si>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</si>
  <si>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</si>
  <si>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</si>
  <si>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</si>
  <si>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</si>
  <si>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</si>
  <si>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</si>
  <si>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</si>
  <si>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</si>
  <si>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</si>
  <si>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</si>
  <si>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</si>
  <si>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</si>
  <si>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</si>
  <si>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</si>
  <si>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</si>
  <si>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</si>
  <si>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</si>
  <si>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</si>
  <si>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</si>
  <si>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</si>
  <si>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</si>
  <si>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</si>
  <si>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</si>
  <si>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</si>
  <si>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</si>
  <si>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</si>
  <si>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</si>
  <si>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</si>
  <si>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</si>
  <si>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</si>
  <si>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</si>
  <si>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</si>
  <si>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</si>
  <si>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</si>
  <si>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</si>
  <si>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</si>
  <si>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</si>
  <si>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</si>
  <si>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</si>
  <si>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</si>
  <si>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</si>
  <si>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</si>
  <si>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</si>
  <si>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</si>
  <si>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</si>
  <si>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</si>
  <si>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</si>
  <si>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</si>
  <si>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</si>
  <si>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</si>
  <si>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</si>
  <si>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</si>
  <si>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</si>
  <si>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</si>
  <si>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</si>
  <si>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</si>
  <si>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</si>
  <si>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</si>
  <si>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</si>
  <si>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</si>
  <si>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</si>
  <si>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</si>
  <si>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</si>
  <si>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</si>
  <si>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</si>
  <si>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</si>
  <si>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</si>
  <si>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</si>
  <si>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</si>
  <si>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</si>
  <si>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</si>
  <si>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</si>
  <si>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</si>
  <si>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</si>
  <si>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</si>
  <si>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</si>
  <si>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</si>
  <si>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</si>
  <si>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</si>
  <si>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</si>
  <si>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</si>
  <si>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</si>
  <si>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</si>
  <si>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</si>
  <si>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</si>
  <si>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</si>
  <si>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</si>
  <si>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</si>
  <si>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</si>
  <si>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</si>
  <si>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</si>
  <si>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</si>
  <si>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</si>
  <si>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</si>
  <si>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</si>
  <si>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</si>
  <si>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</si>
  <si>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</si>
  <si>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</si>
  <si>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</si>
  <si>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</si>
  <si>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</si>
  <si>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</si>
  <si>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</si>
  <si>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</si>
  <si>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</si>
  <si>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</si>
  <si>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</si>
  <si>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</si>
  <si>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</si>
  <si>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</si>
  <si>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</si>
  <si>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</si>
  <si>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</si>
  <si>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</si>
  <si>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</si>
  <si>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</si>
  <si>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</si>
  <si>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</si>
  <si>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</si>
  <si>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</si>
  <si>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</si>
  <si>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</si>
  <si>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</si>
  <si>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</si>
  <si>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</si>
  <si>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</si>
  <si>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</si>
  <si>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</si>
  <si>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</si>
  <si>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</si>
  <si>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</si>
  <si>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</si>
  <si>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</si>
  <si>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</si>
  <si>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</si>
  <si>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</si>
  <si>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</si>
  <si>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</si>
  <si>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</si>
  <si>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</si>
  <si>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</si>
  <si>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</si>
  <si>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</si>
  <si>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</si>
  <si>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</si>
  <si>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</si>
  <si>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</si>
  <si>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</si>
  <si>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</si>
  <si>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</si>
  <si>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</si>
  <si>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</si>
  <si>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</si>
  <si>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</si>
  <si>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</si>
  <si>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</si>
  <si>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</si>
  <si>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</si>
  <si>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</si>
  <si>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</si>
  <si>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</si>
  <si>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</si>
  <si>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</si>
  <si>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</si>
  <si>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</si>
  <si>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</si>
  <si>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</si>
  <si>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</si>
  <si>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</si>
  <si>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</si>
  <si>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</si>
  <si>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</si>
  <si>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</si>
  <si>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</si>
  <si>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</si>
  <si>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</si>
  <si>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</si>
  <si>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</si>
  <si>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</si>
  <si>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</si>
  <si>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</si>
  <si>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</si>
  <si>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</si>
  <si>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</si>
  <si>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</si>
  <si>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</si>
  <si>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</si>
  <si>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</si>
  <si>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</si>
  <si>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</si>
  <si>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</si>
  <si>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</si>
  <si>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</si>
  <si>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</si>
  <si>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</si>
  <si>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</si>
  <si>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</si>
  <si>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</si>
  <si>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</si>
  <si>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</si>
  <si>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</si>
  <si>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</si>
  <si>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</si>
  <si>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</si>
  <si>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</si>
  <si>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</si>
  <si>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</si>
  <si>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</si>
  <si>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</si>
  <si>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</si>
  <si>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</si>
  <si>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</si>
  <si>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</si>
  <si>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</si>
  <si>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</si>
  <si>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</si>
  <si>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</si>
  <si>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</si>
  <si>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</si>
  <si>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</si>
  <si>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</si>
  <si>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</si>
  <si>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</si>
  <si>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</si>
  <si>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</si>
  <si>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</si>
  <si>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</si>
  <si>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</si>
  <si>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</si>
  <si>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</si>
  <si>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</si>
  <si>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</si>
  <si>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</si>
  <si>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</si>
  <si>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</si>
  <si>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</si>
  <si>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</si>
  <si>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</si>
  <si>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</si>
  <si>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</si>
  <si>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</si>
  <si>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</si>
  <si>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</si>
  <si>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</si>
  <si>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</si>
  <si>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</si>
  <si>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</si>
  <si>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</si>
  <si>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</si>
  <si>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</si>
  <si>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</si>
  <si>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</si>
  <si>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</si>
  <si>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</si>
  <si>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</si>
  <si>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</si>
  <si>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</si>
  <si>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</si>
  <si>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</si>
  <si>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</si>
  <si>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</si>
  <si>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</si>
  <si>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</si>
  <si>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</si>
  <si>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</si>
  <si>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</si>
  <si>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</si>
  <si>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</si>
  <si>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</si>
  <si>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</si>
  <si>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</si>
  <si>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</si>
  <si>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</si>
  <si>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</si>
  <si>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</si>
  <si>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</si>
  <si>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</si>
  <si>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</si>
  <si>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</si>
  <si>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</si>
  <si>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</si>
  <si>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</si>
  <si>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</si>
  <si>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</si>
  <si>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</si>
  <si>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</si>
  <si>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</si>
  <si>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</si>
  <si>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</si>
  <si>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</si>
  <si>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</si>
  <si>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</si>
  <si>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</si>
  <si>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</si>
  <si>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</si>
  <si>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</si>
  <si>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</si>
  <si>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</si>
  <si>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</si>
  <si>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</si>
  <si>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</si>
  <si>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</si>
  <si>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</si>
  <si>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</si>
  <si>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</si>
  <si>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</si>
  <si>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</si>
  <si>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</si>
  <si>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</si>
  <si>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</si>
  <si>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</si>
  <si>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</si>
  <si>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</si>
  <si>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</si>
  <si>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</si>
  <si>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</si>
  <si>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</si>
  <si>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</si>
  <si>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</si>
  <si>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</si>
  <si>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</si>
  <si>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</si>
  <si>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</si>
  <si>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</si>
  <si>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</si>
  <si>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</si>
  <si>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</si>
  <si>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</si>
  <si>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</si>
  <si>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</si>
  <si>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</si>
  <si>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</si>
  <si>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</si>
  <si>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</si>
  <si>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</si>
  <si>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</si>
  <si>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</si>
  <si>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</si>
  <si>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</si>
  <si>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</si>
  <si>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</si>
  <si>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</si>
  <si>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</si>
  <si>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</si>
  <si>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</si>
  <si>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</si>
  <si>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</si>
  <si>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</si>
  <si>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</si>
  <si>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</si>
  <si>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</si>
  <si>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</si>
  <si>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</si>
  <si>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</si>
  <si>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</si>
  <si>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</si>
  <si>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</si>
  <si>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</si>
  <si>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</si>
  <si>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</si>
  <si>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</si>
  <si>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</si>
  <si>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</si>
  <si>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</si>
  <si>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</si>
  <si>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</si>
  <si>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</si>
  <si>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</si>
  <si>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</si>
  <si>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</si>
  <si>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</si>
  <si>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</si>
  <si>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</si>
  <si>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</si>
  <si>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</si>
  <si>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</si>
  <si>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</si>
  <si>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</si>
  <si>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</si>
  <si>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</si>
  <si>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</si>
  <si>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</si>
  <si>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</si>
  <si>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</si>
  <si>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</si>
  <si>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</si>
  <si>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</si>
  <si>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</si>
  <si>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</si>
  <si>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</si>
  <si>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</si>
  <si>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</si>
  <si>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</si>
  <si>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</si>
  <si>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</si>
  <si>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</si>
  <si>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</si>
  <si>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</si>
  <si>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</si>
  <si>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</si>
  <si>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</si>
  <si>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</si>
  <si>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</si>
  <si>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</si>
  <si>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</si>
  <si>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</si>
  <si>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</si>
  <si>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</si>
  <si>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</si>
  <si>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</si>
  <si>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</si>
  <si>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</si>
  <si>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</si>
  <si>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</si>
  <si>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</si>
  <si>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</si>
  <si>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</si>
  <si>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</si>
  <si>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</si>
  <si>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</si>
  <si>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</si>
  <si>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</si>
  <si>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</si>
  <si>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</si>
  <si>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</si>
  <si>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</si>
  <si>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</si>
  <si>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</si>
  <si>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</si>
  <si>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</si>
  <si>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</si>
  <si>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</si>
  <si>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</si>
  <si>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</si>
  <si>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</si>
  <si>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</si>
  <si>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</si>
  <si>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</si>
  <si>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</si>
  <si>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</si>
  <si>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</si>
  <si>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</si>
  <si>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</si>
  <si>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</si>
  <si>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</si>
  <si>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</si>
  <si>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</si>
  <si>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</si>
  <si>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</si>
  <si>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</si>
  <si>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</si>
  <si>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</si>
  <si>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</si>
  <si>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</si>
  <si>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</si>
  <si>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</si>
  <si>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</si>
  <si>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</si>
  <si>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</si>
  <si>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</si>
  <si>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</si>
  <si>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</si>
  <si>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</si>
  <si>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</si>
  <si>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</si>
  <si>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</si>
  <si>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</si>
  <si>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</si>
  <si>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</si>
  <si>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</si>
  <si>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</si>
  <si>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</si>
  <si>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</si>
  <si>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</si>
  <si>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</si>
  <si>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</si>
  <si>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</si>
  <si>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</si>
  <si>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</si>
  <si>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</si>
  <si>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</si>
  <si>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</si>
  <si>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</si>
  <si>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</si>
  <si>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</si>
  <si>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</si>
  <si>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</si>
  <si>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</si>
  <si>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</si>
  <si>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</si>
  <si>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</si>
  <si>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</si>
  <si>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</si>
  <si>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</si>
  <si>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</si>
  <si>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</si>
  <si>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</si>
  <si>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</si>
  <si>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</si>
  <si>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</si>
  <si>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</si>
  <si>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</si>
  <si>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</si>
  <si>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</si>
  <si>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</si>
  <si>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</si>
  <si>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</si>
  <si>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</si>
  <si>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</si>
  <si>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</si>
  <si>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</si>
  <si>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</si>
  <si>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</si>
  <si>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</si>
  <si>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</si>
  <si>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</si>
  <si>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</si>
  <si>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</si>
  <si>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</si>
  <si>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</si>
  <si>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</si>
  <si>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</si>
  <si>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</si>
  <si>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</si>
  <si>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</si>
  <si>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</si>
  <si>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</si>
  <si>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</si>
  <si>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</si>
  <si>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</si>
  <si>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</si>
  <si>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</si>
  <si>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</si>
  <si>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</si>
  <si>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</si>
  <si>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</si>
  <si>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</si>
  <si>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</si>
  <si>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</si>
  <si>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</si>
  <si>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</si>
  <si>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</si>
  <si>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</si>
  <si>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</si>
  <si>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</si>
  <si>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</si>
  <si>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</si>
  <si>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</si>
  <si>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</si>
  <si>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</si>
  <si>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</si>
  <si>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</si>
  <si>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</si>
  <si>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</si>
  <si>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</si>
  <si>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</si>
  <si>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</si>
  <si>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</si>
  <si>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</si>
  <si>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</si>
  <si>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</si>
  <si>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</si>
  <si>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</si>
  <si>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</si>
  <si>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</si>
  <si>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</si>
  <si>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</si>
  <si>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</si>
  <si>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</si>
  <si>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</si>
  <si>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</si>
  <si>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</si>
  <si>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</si>
  <si>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</si>
  <si>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</si>
  <si>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</si>
  <si>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</si>
  <si>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</si>
  <si>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</si>
  <si>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</si>
  <si>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</si>
  <si>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</si>
  <si>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</si>
  <si>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</si>
  <si>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</si>
  <si>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</si>
  <si>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</si>
  <si>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</si>
  <si>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</si>
  <si>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</si>
  <si>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</si>
  <si>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</si>
  <si>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</si>
  <si>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</si>
  <si>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</si>
  <si>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</si>
  <si>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</si>
  <si>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</si>
  <si>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</si>
  <si>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</si>
  <si>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</si>
  <si>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</si>
  <si>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</si>
  <si>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</si>
  <si>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</si>
  <si>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</si>
  <si>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</si>
  <si>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</si>
  <si>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</si>
  <si>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</si>
  <si>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</si>
  <si>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</si>
  <si>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</si>
  <si>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</si>
  <si>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</si>
  <si>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</si>
  <si>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</si>
  <si>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</si>
  <si>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</si>
  <si>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</si>
  <si>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</si>
  <si>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</si>
  <si>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</si>
  <si>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</si>
  <si>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</si>
  <si>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</si>
  <si>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</si>
  <si>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</si>
  <si>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</si>
  <si>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</si>
  <si>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</si>
  <si>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</si>
  <si>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</si>
  <si>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</si>
  <si>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</si>
  <si>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</si>
  <si>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</si>
  <si>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</si>
  <si>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</si>
  <si>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</si>
  <si>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</si>
  <si>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</si>
  <si>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</si>
  <si>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</si>
  <si>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</si>
  <si>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</si>
  <si>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</si>
  <si>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</si>
  <si>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</si>
  <si>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</si>
  <si>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</si>
  <si>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</si>
  <si>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</si>
  <si>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</si>
  <si>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</si>
  <si>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</si>
  <si>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</si>
  <si>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</si>
  <si>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</si>
  <si>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</si>
  <si>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</si>
  <si>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</si>
  <si>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</si>
  <si>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</si>
  <si>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</si>
  <si>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</si>
  <si>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</si>
  <si>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</si>
  <si>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</si>
  <si>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</si>
  <si>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</si>
  <si>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</si>
  <si>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</si>
  <si>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</si>
  <si>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</si>
  <si>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</si>
  <si>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</si>
  <si>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</si>
  <si>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</si>
  <si>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</si>
  <si>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</si>
  <si>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</si>
  <si>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</si>
  <si>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</si>
  <si>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</si>
  <si>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</si>
  <si>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</si>
  <si>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</si>
  <si>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</si>
  <si>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</si>
  <si>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</si>
  <si>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</si>
  <si>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</si>
  <si>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</si>
  <si>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</si>
  <si>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</si>
  <si>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</si>
  <si>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</si>
  <si>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</si>
  <si>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</si>
  <si>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</si>
  <si>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</si>
  <si>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</si>
  <si>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</si>
  <si>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</si>
  <si>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</si>
  <si>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</si>
  <si>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</si>
  <si>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</si>
  <si>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</si>
  <si>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</si>
  <si>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</si>
  <si>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</si>
  <si>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</si>
  <si>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</si>
  <si>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</si>
  <si>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</si>
  <si>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</si>
  <si>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</si>
  <si>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</si>
  <si>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</si>
  <si>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</si>
  <si>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</si>
  <si>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</si>
  <si>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</si>
  <si>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</si>
  <si>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</si>
  <si>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</si>
  <si>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</si>
  <si>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</si>
  <si>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</si>
  <si>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</si>
  <si>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</si>
  <si>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</si>
  <si>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</si>
  <si>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</si>
  <si>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</si>
  <si>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</si>
  <si>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</si>
  <si>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</si>
  <si>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</si>
  <si>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</si>
  <si>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</si>
  <si>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</si>
  <si>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</si>
  <si>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</si>
  <si>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</si>
  <si>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</si>
  <si>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</si>
  <si>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</si>
  <si>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</si>
  <si>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</si>
  <si>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</si>
  <si>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</si>
  <si>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</si>
  <si>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</si>
  <si>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</si>
  <si>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</si>
  <si>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</si>
  <si>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</si>
  <si>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</si>
  <si>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</si>
  <si>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</si>
  <si>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</si>
  <si>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</si>
  <si>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</si>
  <si>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</si>
  <si>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</si>
  <si>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</si>
  <si>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</si>
  <si>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</si>
  <si>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</si>
  <si>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</si>
  <si>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</si>
  <si>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</si>
  <si>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</si>
  <si>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</si>
  <si>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</si>
  <si>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</si>
  <si>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</si>
  <si>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</si>
  <si>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</si>
  <si>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</si>
  <si>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</si>
  <si>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</si>
  <si>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</si>
  <si>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</si>
  <si>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</si>
  <si>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</si>
  <si>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</si>
  <si>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</si>
  <si>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</si>
  <si>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</si>
  <si>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</si>
  <si>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</si>
  <si>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</si>
  <si>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</si>
  <si>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</si>
  <si>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</si>
  <si>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</si>
  <si>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</si>
  <si>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</si>
  <si>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</si>
  <si>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</si>
  <si>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</si>
  <si>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</si>
  <si>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</si>
  <si>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</si>
  <si>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</si>
  <si>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</si>
  <si>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</si>
  <si>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</si>
  <si>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</si>
  <si>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</si>
  <si>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</si>
  <si>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</si>
  <si>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</si>
  <si>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</si>
  <si>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</si>
  <si>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</si>
  <si>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</si>
  <si>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</si>
  <si>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</si>
  <si>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</si>
  <si>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</si>
  <si>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</si>
  <si>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</si>
  <si>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</si>
  <si>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</si>
  <si>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</si>
  <si>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</si>
  <si>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</si>
  <si>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</si>
  <si>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</si>
  <si>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</si>
  <si>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</si>
  <si>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</si>
  <si>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</si>
  <si>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</si>
  <si>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</si>
  <si>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</si>
  <si>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</si>
  <si>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</si>
  <si>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</si>
  <si>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</si>
  <si>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</si>
  <si>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</si>
  <si>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</si>
  <si>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</si>
  <si>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</si>
  <si>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</si>
  <si>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</si>
  <si>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</si>
  <si>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</si>
  <si>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</si>
  <si>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</si>
  <si>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</si>
  <si>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</si>
  <si>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</si>
  <si>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</si>
  <si>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</si>
  <si>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</si>
  <si>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</si>
  <si>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</si>
  <si>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</si>
  <si>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</si>
  <si>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</si>
  <si>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</si>
  <si>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</si>
  <si>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</si>
  <si>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</si>
  <si>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</si>
  <si>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</si>
  <si>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</si>
  <si>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</si>
  <si>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</si>
  <si>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</si>
  <si>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</si>
  <si>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</si>
  <si>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</si>
  <si>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</si>
  <si>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</si>
  <si>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</si>
  <si>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</si>
  <si>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</si>
  <si>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</si>
  <si>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</si>
  <si>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</si>
  <si>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</si>
  <si>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</si>
  <si>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</si>
  <si>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</si>
  <si>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</si>
  <si>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</si>
  <si>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</si>
  <si>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</si>
  <si>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</si>
  <si>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</si>
  <si>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</si>
  <si>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</si>
  <si>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</si>
  <si>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</si>
  <si>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</si>
  <si>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</si>
  <si>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</si>
  <si>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</si>
  <si>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</si>
  <si>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</si>
  <si>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</si>
  <si>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</si>
  <si>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</si>
  <si>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</si>
  <si>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</si>
  <si>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</si>
  <si>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</si>
  <si>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</si>
  <si>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</si>
  <si>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</si>
  <si>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</si>
  <si>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</si>
  <si>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</si>
  <si>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</si>
  <si>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</si>
  <si>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</si>
  <si>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</si>
  <si>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</si>
  <si>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</si>
  <si>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</si>
  <si>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</si>
  <si>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</si>
  <si>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</si>
  <si>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</si>
  <si>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</si>
  <si>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</si>
  <si>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</si>
  <si>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</si>
  <si>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</si>
  <si>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</si>
  <si>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</si>
  <si>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</si>
  <si>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</si>
  <si>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</si>
  <si>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</si>
  <si>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</si>
  <si>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</si>
  <si>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</si>
  <si>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</si>
  <si>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</si>
  <si>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</si>
  <si>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</si>
  <si>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</si>
  <si>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</si>
  <si>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</si>
  <si>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</si>
  <si>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</si>
  <si>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</si>
  <si>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</si>
  <si>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</si>
  <si>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</si>
  <si>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</si>
  <si>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</si>
  <si>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</si>
  <si>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</si>
  <si>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</si>
  <si>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</si>
  <si>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</si>
  <si>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</si>
  <si>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</si>
  <si>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</si>
  <si>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</si>
  <si>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</si>
  <si>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</si>
  <si>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</si>
  <si>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</si>
  <si>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</si>
  <si>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</si>
  <si>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</si>
  <si>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</si>
  <si>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</si>
  <si>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</si>
  <si>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</si>
  <si>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</si>
  <si>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</si>
  <si>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</si>
  <si>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</si>
  <si>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</si>
  <si>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</si>
  <si>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</si>
  <si>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</si>
  <si>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</si>
  <si>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</si>
  <si>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</si>
  <si>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</si>
  <si>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</si>
  <si>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</si>
  <si>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</si>
  <si>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</si>
  <si>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</si>
  <si>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</si>
  <si>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</si>
  <si>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</si>
  <si>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</si>
  <si>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</si>
  <si>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</si>
  <si>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</si>
  <si>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</si>
  <si>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</si>
  <si>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</si>
  <si>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</si>
  <si>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</si>
  <si>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</si>
  <si>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</si>
  <si>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</si>
  <si>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</si>
  <si>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</si>
  <si>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</si>
  <si>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</si>
  <si>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</si>
  <si>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</si>
  <si>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</si>
  <si>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</si>
  <si>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</si>
  <si>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</si>
  <si>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</si>
  <si>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</si>
  <si>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</si>
  <si>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</si>
  <si>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</si>
  <si>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</si>
  <si>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</si>
  <si>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</si>
  <si>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</si>
  <si>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</si>
  <si>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</si>
  <si>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</si>
  <si>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</si>
  <si>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</si>
  <si>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</si>
  <si>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</si>
  <si>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</si>
  <si>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</si>
  <si>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</si>
  <si>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</si>
  <si>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</si>
  <si>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</si>
  <si>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</si>
  <si>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</si>
  <si>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</si>
  <si>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</si>
  <si>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</si>
  <si>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</si>
  <si>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</si>
  <si>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</si>
  <si>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</si>
  <si>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</si>
  <si>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</si>
  <si>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</si>
  <si>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</si>
  <si>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</si>
  <si>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</si>
  <si>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</si>
  <si>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</si>
  <si>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</si>
  <si>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</si>
  <si>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</si>
  <si>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</si>
  <si>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</si>
  <si>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</si>
  <si>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</si>
  <si>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</si>
  <si>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</si>
  <si>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</si>
  <si>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</si>
  <si>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</si>
  <si>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</si>
  <si>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</si>
  <si>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</si>
  <si>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</si>
  <si>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</si>
  <si>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</si>
  <si>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</si>
  <si>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</si>
  <si>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</si>
  <si>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</si>
  <si>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</si>
  <si>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</si>
  <si>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</si>
  <si>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</si>
  <si>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</si>
  <si>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</si>
  <si>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</si>
  <si>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</si>
  <si>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</si>
  <si>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</si>
  <si>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</si>
  <si>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</si>
  <si>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</si>
  <si>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</si>
  <si>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</si>
  <si>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</si>
  <si>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</si>
  <si>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</si>
  <si>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</si>
  <si>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</si>
  <si>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</si>
  <si>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</si>
  <si>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</si>
  <si>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</si>
  <si>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</si>
  <si>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</si>
  <si>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</si>
  <si>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</si>
  <si>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</si>
  <si>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</si>
  <si>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</si>
  <si>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</si>
  <si>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</si>
  <si>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</si>
  <si>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</si>
  <si>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</si>
  <si>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</si>
  <si>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</si>
  <si>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</si>
  <si>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</si>
  <si>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</si>
  <si>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</si>
  <si>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</si>
  <si>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</si>
  <si>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</si>
  <si>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</si>
  <si>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</si>
  <si>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</si>
  <si>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</si>
  <si>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</si>
  <si>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</si>
  <si>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</si>
  <si>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</si>
  <si>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</si>
  <si>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</si>
  <si>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</si>
  <si>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</si>
  <si>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</si>
  <si>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</si>
  <si>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</si>
  <si>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</si>
  <si>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</si>
  <si>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</si>
  <si>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</si>
  <si>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</si>
  <si>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</si>
  <si>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</si>
  <si>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</si>
  <si>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</si>
  <si>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</si>
  <si>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</si>
  <si>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</si>
  <si>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</si>
  <si>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</si>
  <si>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</si>
  <si>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</si>
  <si>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</si>
  <si>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</si>
  <si>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</si>
  <si>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</si>
  <si>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</si>
  <si>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</si>
  <si>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</si>
  <si>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</si>
  <si>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</si>
  <si>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</si>
  <si>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</si>
  <si>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</si>
  <si>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</si>
  <si>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</si>
  <si>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</si>
  <si>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</si>
  <si>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</si>
  <si>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</si>
  <si>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</si>
  <si>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</si>
  <si>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</si>
  <si>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</si>
  <si>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</si>
  <si>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</si>
  <si>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</si>
  <si>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</si>
  <si>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</si>
  <si>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</si>
  <si>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</si>
  <si>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</si>
  <si>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</si>
  <si>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</si>
  <si>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</si>
  <si>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</si>
  <si>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</si>
  <si>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</si>
  <si>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</si>
  <si>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</si>
  <si>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</si>
  <si>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</si>
  <si>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</si>
  <si>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</si>
  <si>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</si>
  <si>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</si>
  <si>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</si>
  <si>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</si>
  <si>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</si>
  <si>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</si>
  <si>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</si>
  <si>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</si>
  <si>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</si>
  <si>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</si>
  <si>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</si>
  <si>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</si>
  <si>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</si>
  <si>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</si>
  <si>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</si>
  <si>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</si>
  <si>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</si>
  <si>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</si>
  <si>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</si>
  <si>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</si>
  <si>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</si>
  <si>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</si>
  <si>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</si>
  <si>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</si>
  <si>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</si>
  <si>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</si>
  <si>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</si>
  <si>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</si>
  <si>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</si>
  <si>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</si>
  <si>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</si>
  <si>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</si>
  <si>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</si>
  <si>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</si>
  <si>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</si>
  <si>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</si>
  <si>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</si>
  <si>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</si>
  <si>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</si>
  <si>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</si>
  <si>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</si>
  <si>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</si>
  <si>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</si>
  <si>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</si>
  <si>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</si>
  <si>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</si>
  <si>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</si>
  <si>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</si>
  <si>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</si>
  <si>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</si>
  <si>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</si>
  <si>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</si>
  <si>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</si>
  <si>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</si>
  <si>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</si>
  <si>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</si>
  <si>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</si>
  <si>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</si>
  <si>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</si>
  <si>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</si>
  <si>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</si>
  <si>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</si>
  <si>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</si>
  <si>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</si>
  <si>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</si>
  <si>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</si>
  <si>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</si>
  <si>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</si>
  <si>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</si>
  <si>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</si>
  <si>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</si>
  <si>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</si>
  <si>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</si>
  <si>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</si>
  <si>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</si>
  <si>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</si>
  <si>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</si>
  <si>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</si>
  <si>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</si>
  <si>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</si>
  <si>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</si>
  <si>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</si>
  <si>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</si>
  <si>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</si>
  <si>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</si>
  <si>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</si>
  <si>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</si>
  <si>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</si>
  <si>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</si>
  <si>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</si>
  <si>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</si>
  <si>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</si>
  <si>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</si>
  <si>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</si>
  <si>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</si>
  <si>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</si>
  <si>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</si>
  <si>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</si>
  <si>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</si>
  <si>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</si>
  <si>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</si>
  <si>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</si>
  <si>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</si>
  <si>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</si>
  <si>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</si>
  <si>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</si>
  <si>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</si>
  <si>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</si>
  <si>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</si>
  <si>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</si>
  <si>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</si>
  <si>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</si>
  <si>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</si>
  <si>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</si>
  <si>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</si>
  <si>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</si>
  <si>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</si>
  <si>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</si>
  <si>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</si>
  <si>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</si>
  <si>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</si>
  <si>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</si>
  <si>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</si>
  <si>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</si>
  <si>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</si>
  <si>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</si>
  <si>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</si>
  <si>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</si>
  <si>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</si>
  <si>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</si>
  <si>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</si>
  <si>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</si>
  <si>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</si>
  <si>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</si>
  <si>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</si>
  <si>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</si>
  <si>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</si>
  <si>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</si>
  <si>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</si>
  <si>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</si>
  <si>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</si>
  <si>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</si>
  <si>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</si>
  <si>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</si>
  <si>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</si>
  <si>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</si>
  <si>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</si>
  <si>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</si>
  <si>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</si>
  <si>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</si>
  <si>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</si>
  <si>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</si>
  <si>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</si>
  <si>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</si>
  <si>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</si>
  <si>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</si>
  <si>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</si>
  <si>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</si>
  <si>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</si>
  <si>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</si>
  <si>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</si>
  <si>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</si>
  <si>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</si>
  <si>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</si>
  <si>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</si>
  <si>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</si>
  <si>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</si>
  <si>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</si>
  <si>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</si>
  <si>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</si>
  <si>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</si>
  <si>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</si>
  <si>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</si>
  <si>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</si>
  <si>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</si>
  <si>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</si>
  <si>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</si>
  <si>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</si>
  <si>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</si>
  <si>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</si>
  <si>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</si>
  <si>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</si>
  <si>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</si>
  <si>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</si>
  <si>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</si>
  <si>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</si>
  <si>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</si>
  <si>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</si>
  <si>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</si>
  <si>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</si>
  <si>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</si>
  <si>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</si>
  <si>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</si>
  <si>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</si>
  <si>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</si>
  <si>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</si>
  <si>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</si>
  <si>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</si>
  <si>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</si>
  <si>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</si>
  <si>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</si>
  <si>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</si>
  <si>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</si>
  <si>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</si>
  <si>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</si>
  <si>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</si>
  <si>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</si>
  <si>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</si>
  <si>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</si>
  <si>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</si>
  <si>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</si>
  <si>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</si>
  <si>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</si>
  <si>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</si>
  <si>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</si>
  <si>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</si>
  <si>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</si>
  <si>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</si>
  <si>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</si>
  <si>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</si>
  <si>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</si>
  <si>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</si>
  <si>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</si>
  <si>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</si>
  <si>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</si>
  <si>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</si>
  <si>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</si>
  <si>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</si>
  <si>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</si>
  <si>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</si>
  <si>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</si>
  <si>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</si>
  <si>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</si>
  <si>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</si>
  <si>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</si>
  <si>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</si>
  <si>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</si>
  <si>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</si>
  <si>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</si>
  <si>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</si>
  <si>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</si>
  <si>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</si>
  <si>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</si>
  <si>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</si>
  <si>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</si>
  <si>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</si>
  <si>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</si>
  <si>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</si>
  <si>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</si>
  <si>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</si>
  <si>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</si>
  <si>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</si>
  <si>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</si>
  <si>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</si>
  <si>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</si>
  <si>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</si>
  <si>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</si>
  <si>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</si>
  <si>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</si>
  <si>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</si>
  <si>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</si>
  <si>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</si>
  <si>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</si>
  <si>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</si>
  <si>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</si>
  <si>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</si>
  <si>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</si>
  <si>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</si>
  <si>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</si>
  <si>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</si>
  <si>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</si>
  <si>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</si>
  <si>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</si>
  <si>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</si>
  <si>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</si>
  <si>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</si>
  <si>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</si>
  <si>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</si>
  <si>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</si>
  <si>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</si>
  <si>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</si>
  <si>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</si>
  <si>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</si>
  <si>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</si>
  <si>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</si>
  <si>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</si>
  <si>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</si>
  <si>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</si>
  <si>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</si>
  <si>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</si>
  <si>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</si>
  <si>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</si>
  <si>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</si>
  <si>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</si>
  <si>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</si>
  <si>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</si>
  <si>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</si>
  <si>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</si>
  <si>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</si>
  <si>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</si>
  <si>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</si>
  <si>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</si>
  <si>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</si>
  <si>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</si>
  <si>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</si>
  <si>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</si>
  <si>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</si>
  <si>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</si>
  <si>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</si>
  <si>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</si>
  <si>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</si>
  <si>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</si>
  <si>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</si>
  <si>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</si>
  <si>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</si>
  <si>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</si>
  <si>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</si>
  <si>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</si>
  <si>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</si>
  <si>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</si>
  <si>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</si>
  <si>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</si>
  <si>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</si>
  <si>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</si>
  <si>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</si>
  <si>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</si>
  <si>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</si>
  <si>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</si>
  <si>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</si>
  <si>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</si>
  <si>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</si>
  <si>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</si>
  <si>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</si>
  <si>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</si>
  <si>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</si>
  <si>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</si>
  <si>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</si>
  <si>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</si>
  <si>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</si>
  <si>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</si>
  <si>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</si>
  <si>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</si>
  <si>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</si>
  <si>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</si>
  <si>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</si>
  <si>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</si>
  <si>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</si>
  <si>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</si>
  <si>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</si>
  <si>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</si>
  <si>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</si>
  <si>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</si>
  <si>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</si>
  <si>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</si>
  <si>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</si>
  <si>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</si>
  <si>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</si>
  <si>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</si>
  <si>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</si>
  <si>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</si>
  <si>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</si>
  <si>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</si>
  <si>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</si>
  <si>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</si>
  <si>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</si>
  <si>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</si>
  <si>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</si>
  <si>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</si>
  <si>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</si>
  <si>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</si>
  <si>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</si>
  <si>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</si>
  <si>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</si>
  <si>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</si>
  <si>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</si>
  <si>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</si>
  <si>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</si>
  <si>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</si>
  <si>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</si>
  <si>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</si>
  <si>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</si>
  <si>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</si>
  <si>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</si>
  <si>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</si>
  <si>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</si>
  <si>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</si>
  <si>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</si>
  <si>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</si>
  <si>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</si>
  <si>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</si>
  <si>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</si>
  <si>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</si>
  <si>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</si>
  <si>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</si>
  <si>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</si>
  <si>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</si>
  <si>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</si>
  <si>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</si>
  <si>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</si>
  <si>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</si>
  <si>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</si>
  <si>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</si>
  <si>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</si>
  <si>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</si>
  <si>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</si>
  <si>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</si>
  <si>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</si>
  <si>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</si>
  <si>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</si>
  <si>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</si>
  <si>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</si>
  <si>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</si>
  <si>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</si>
  <si>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</si>
  <si>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</si>
  <si>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</si>
  <si>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</si>
  <si>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</si>
  <si>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</si>
  <si>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</si>
  <si>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</si>
  <si>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</si>
  <si>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</si>
  <si>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</si>
  <si>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</si>
  <si>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</si>
  <si>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</si>
  <si>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</si>
  <si>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</si>
  <si>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</si>
  <si>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</si>
  <si>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</si>
  <si>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</si>
  <si>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</si>
  <si>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</si>
  <si>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</si>
  <si>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</si>
  <si>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</si>
  <si>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</si>
  <si>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</si>
  <si>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</si>
  <si>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</si>
  <si>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</si>
  <si>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</si>
  <si>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</si>
  <si>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</si>
  <si>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</si>
  <si>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</si>
  <si>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</si>
  <si>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</si>
  <si>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</si>
  <si>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</si>
  <si>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</si>
  <si>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</si>
  <si>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</si>
  <si>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</si>
  <si>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</si>
  <si>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</si>
  <si>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</si>
  <si>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</si>
  <si>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</si>
  <si>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</si>
  <si>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</si>
  <si>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</si>
  <si>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</si>
  <si>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</si>
  <si>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</si>
  <si>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</si>
  <si>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</si>
  <si>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</si>
  <si>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</si>
  <si>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</si>
  <si>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</si>
  <si>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</si>
  <si>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</si>
  <si>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</si>
  <si>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</si>
  <si>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</si>
  <si>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</si>
  <si>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</si>
  <si>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</si>
  <si>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</si>
  <si>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</si>
  <si>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</si>
  <si>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</si>
  <si>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</si>
  <si>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</si>
  <si>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</si>
  <si>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</si>
  <si>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</si>
  <si>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</si>
  <si>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</si>
  <si>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</si>
  <si>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</si>
  <si>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</si>
  <si>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</si>
  <si>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</si>
  <si>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</si>
  <si>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</si>
  <si>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</si>
  <si>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</si>
  <si>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</si>
  <si>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</si>
  <si>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</si>
  <si>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</si>
  <si>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</si>
  <si>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</si>
  <si>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</si>
  <si>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</si>
  <si>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</si>
  <si>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</si>
  <si>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</si>
  <si>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</si>
  <si>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</si>
  <si>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</si>
  <si>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</si>
  <si>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</si>
  <si>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</si>
  <si>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</si>
  <si>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</si>
  <si>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</si>
  <si>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</si>
  <si>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</si>
  <si>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</si>
  <si>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</si>
  <si>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</si>
  <si>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</si>
  <si>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</si>
  <si>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</si>
  <si>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</si>
  <si>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</si>
  <si>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</si>
  <si>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</si>
  <si>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</si>
  <si>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</si>
  <si>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</si>
  <si>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</si>
  <si>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</si>
  <si>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</si>
  <si>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</si>
  <si>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</si>
  <si>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</si>
  <si>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</si>
  <si>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</si>
  <si>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</si>
  <si>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</si>
  <si>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</si>
  <si>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</si>
  <si>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</si>
  <si>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</si>
  <si>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</si>
  <si>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</si>
  <si>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</si>
  <si>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</si>
  <si>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</si>
  <si>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</si>
  <si>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</si>
  <si>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</si>
  <si>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</si>
  <si>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</si>
  <si>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</si>
  <si>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</si>
  <si>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</si>
  <si>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</si>
  <si>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</si>
  <si>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</si>
  <si>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</si>
  <si>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</si>
  <si>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</si>
  <si>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</si>
  <si>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</si>
  <si>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</si>
  <si>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</si>
  <si>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</si>
  <si>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</si>
  <si>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</si>
  <si>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</si>
  <si>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</si>
  <si>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</si>
  <si>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</si>
  <si>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</si>
  <si>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</si>
  <si>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</si>
  <si>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</si>
  <si>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</si>
  <si>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</si>
  <si>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</si>
  <si>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</si>
  <si>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</si>
  <si>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</si>
  <si>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</si>
  <si>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</si>
  <si>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</si>
  <si>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</si>
  <si>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</si>
  <si>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</si>
  <si>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</si>
  <si>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</si>
  <si>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</si>
  <si>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</si>
  <si>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</si>
  <si>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</si>
  <si>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</si>
  <si>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</si>
  <si>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</si>
  <si>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</si>
  <si>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</si>
  <si>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</si>
  <si>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</si>
  <si>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</si>
  <si>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</si>
  <si>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</si>
  <si>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</si>
  <si>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</si>
  <si>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</si>
  <si>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</si>
  <si>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</si>
  <si>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</si>
  <si>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</si>
  <si>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</si>
  <si>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</si>
  <si>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</si>
  <si>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</si>
  <si>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</si>
  <si>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</si>
  <si>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</si>
  <si>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</si>
  <si>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</si>
  <si>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</si>
  <si>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</si>
  <si>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</si>
  <si>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</si>
  <si>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</si>
  <si>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</si>
  <si>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</si>
  <si>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</si>
  <si>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</si>
  <si>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</si>
  <si>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</si>
  <si>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</si>
  <si>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</si>
  <si>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</si>
  <si>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</si>
  <si>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</si>
  <si>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</si>
  <si>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</si>
  <si>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</si>
  <si>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</si>
  <si>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</si>
  <si>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</si>
  <si>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</si>
  <si>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</si>
  <si>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</si>
  <si>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</si>
  <si>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</si>
  <si>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</si>
  <si>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</si>
  <si>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</si>
  <si>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</si>
  <si>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</si>
  <si>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</si>
  <si>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</si>
  <si>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</si>
  <si>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</si>
  <si>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</si>
  <si>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</si>
  <si>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</si>
  <si>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</si>
  <si>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</si>
  <si>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</si>
  <si>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</si>
  <si>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</si>
  <si>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</si>
  <si>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</si>
  <si>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</si>
  <si>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</si>
  <si>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</si>
  <si>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</si>
  <si>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</si>
  <si>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</si>
  <si>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</si>
  <si>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</si>
  <si>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</si>
  <si>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</si>
  <si>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</si>
  <si>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</si>
  <si>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</si>
  <si>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</si>
  <si>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</si>
  <si>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</si>
  <si>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</si>
  <si>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</si>
  <si>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</si>
  <si>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</si>
  <si>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</si>
  <si>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</si>
  <si>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</si>
  <si>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</si>
  <si>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</si>
  <si>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</si>
  <si>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</si>
  <si>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</si>
  <si>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</si>
  <si>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</si>
  <si>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</si>
  <si>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</si>
  <si>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</si>
  <si>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</si>
  <si>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</si>
  <si>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</si>
  <si>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</si>
  <si>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</si>
  <si>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</si>
  <si>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</si>
  <si>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</si>
  <si>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</si>
  <si>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</si>
  <si>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</si>
  <si>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</si>
  <si>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</si>
  <si>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</si>
  <si>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</si>
  <si>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</si>
  <si>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</si>
  <si>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</si>
  <si>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</si>
  <si>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</si>
  <si>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</si>
  <si>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</si>
  <si>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</si>
  <si>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</si>
  <si>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</si>
  <si>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</si>
  <si>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</si>
  <si>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</si>
  <si>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</si>
  <si>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</si>
  <si>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</si>
  <si>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</si>
  <si>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</si>
  <si>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</si>
  <si>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</si>
  <si>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</si>
  <si>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</si>
  <si>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</si>
  <si>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</si>
  <si>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</si>
  <si>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</si>
  <si>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</si>
  <si>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</si>
  <si>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</si>
  <si>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</si>
  <si>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</si>
  <si>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</si>
  <si>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</si>
  <si>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</si>
  <si>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</si>
  <si>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</si>
  <si>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</si>
  <si>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</si>
  <si>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</si>
  <si>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</si>
  <si>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</si>
  <si>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</si>
  <si>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</si>
  <si>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</si>
  <si>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</si>
  <si>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</si>
  <si>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</si>
  <si>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</si>
  <si>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</si>
  <si>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</si>
  <si>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</si>
  <si>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</si>
  <si>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</si>
  <si>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</si>
  <si>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</si>
  <si>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</si>
  <si>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</si>
  <si>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</si>
  <si>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</si>
  <si>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</si>
  <si>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</si>
  <si>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</si>
  <si>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</si>
  <si>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</si>
  <si>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</si>
  <si>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</si>
  <si>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</si>
  <si>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</si>
  <si>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</si>
  <si>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</si>
  <si>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</si>
  <si>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</si>
  <si>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</si>
  <si>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</si>
  <si>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</si>
  <si>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</si>
  <si>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</si>
  <si>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</si>
  <si>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</si>
  <si>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</si>
  <si>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</si>
  <si>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</si>
  <si>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</si>
  <si>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</si>
  <si>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</si>
  <si>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</si>
  <si>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</si>
  <si>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</si>
  <si>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</si>
  <si>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</si>
  <si>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</si>
  <si>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</si>
  <si>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</si>
  <si>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</si>
  <si>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</si>
  <si>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</si>
  <si>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</si>
  <si>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</si>
  <si>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</si>
  <si>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</si>
  <si>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</si>
  <si>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</si>
  <si>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</si>
  <si>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</si>
  <si>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</si>
  <si>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</si>
  <si>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</si>
  <si>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</si>
  <si>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</si>
  <si>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</si>
  <si>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</si>
  <si>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</si>
  <si>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</si>
  <si>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</si>
  <si>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</si>
  <si>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</si>
  <si>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</si>
  <si>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</si>
  <si>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</si>
  <si>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</si>
  <si>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</si>
  <si>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</si>
  <si>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</si>
  <si>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</si>
  <si>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</si>
  <si>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</si>
  <si>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</si>
  <si>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</si>
  <si>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</si>
  <si>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</si>
  <si>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</si>
  <si>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</si>
  <si>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</si>
  <si>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</si>
  <si>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</si>
  <si>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</si>
  <si>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</si>
  <si>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</si>
  <si>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</si>
  <si>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</si>
  <si>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</si>
  <si>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</si>
  <si>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</si>
  <si>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</si>
  <si>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</si>
  <si>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</si>
  <si>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</si>
  <si>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</si>
  <si>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</si>
  <si>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</si>
  <si>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</si>
  <si>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</si>
  <si>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</si>
  <si>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</si>
  <si>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</si>
  <si>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</si>
  <si>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</si>
  <si>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</si>
  <si>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</si>
  <si>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</si>
  <si>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</si>
  <si>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</si>
  <si>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</si>
  <si>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</si>
  <si>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</si>
  <si>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</si>
  <si>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</si>
  <si>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</si>
  <si>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</si>
  <si>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</si>
  <si>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</si>
  <si>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</si>
  <si>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</si>
  <si>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</si>
  <si>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</si>
  <si>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</si>
  <si>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</si>
  <si>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</si>
  <si>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</si>
  <si>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</si>
  <si>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</si>
  <si>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</si>
  <si>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</si>
  <si>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</si>
  <si>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</si>
  <si>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</si>
  <si>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</si>
  <si>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</si>
  <si>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</si>
  <si>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</si>
  <si>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</si>
  <si>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</si>
  <si>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</si>
  <si>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</si>
  <si>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</si>
  <si>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</si>
  <si>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</si>
  <si>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</si>
  <si>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</si>
  <si>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</si>
  <si>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</si>
  <si>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</si>
  <si>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</si>
  <si>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</si>
  <si>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</si>
  <si>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</si>
  <si>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</si>
  <si>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</si>
  <si>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</si>
  <si>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</si>
  <si>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</si>
  <si>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</si>
  <si>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</si>
  <si>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</si>
  <si>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</si>
  <si>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</si>
  <si>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</si>
  <si>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</si>
  <si>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</si>
  <si>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</si>
  <si>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</si>
  <si>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</si>
  <si>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</si>
  <si>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</si>
  <si>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</si>
  <si>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</si>
  <si>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</si>
  <si>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</si>
  <si>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</si>
  <si>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</si>
  <si>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</si>
  <si>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</si>
  <si>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</si>
  <si>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</si>
  <si>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</si>
  <si>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</si>
  <si>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</si>
  <si>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</si>
  <si>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</si>
  <si>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</si>
  <si>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</si>
  <si>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</si>
  <si>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</si>
  <si>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</si>
  <si>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</si>
  <si>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</si>
  <si>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</si>
  <si>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</si>
  <si>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</si>
  <si>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</si>
  <si>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</si>
  <si>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</si>
  <si>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</si>
  <si>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</si>
  <si>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</si>
  <si>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</si>
  <si>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</si>
  <si>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</si>
  <si>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</si>
  <si>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</si>
  <si>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</si>
  <si>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</si>
  <si>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</si>
  <si>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</si>
  <si>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</si>
  <si>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</si>
  <si>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</si>
  <si>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</si>
  <si>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</si>
  <si>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</si>
  <si>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</si>
  <si>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</si>
  <si>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</si>
  <si>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</si>
  <si>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</si>
  <si>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</si>
  <si>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</si>
  <si>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</si>
  <si>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</si>
  <si>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</si>
  <si>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</si>
  <si>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</si>
  <si>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</si>
  <si>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</si>
  <si>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</si>
  <si>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</si>
  <si>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</si>
  <si>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</si>
  <si>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</si>
  <si>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</si>
  <si>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</si>
  <si>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</si>
  <si>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</si>
  <si>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</si>
  <si>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</si>
  <si>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</si>
  <si>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</si>
  <si>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</si>
  <si>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</si>
  <si>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</si>
  <si>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</si>
  <si>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</si>
  <si>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</si>
  <si>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</si>
  <si>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</si>
  <si>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</si>
  <si>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</si>
  <si>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</si>
  <si>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</si>
  <si>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</si>
  <si>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</si>
  <si>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</si>
  <si>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</si>
  <si>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</si>
  <si>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</si>
  <si>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</si>
  <si>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</si>
  <si>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</si>
  <si>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</si>
  <si>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</si>
  <si>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</si>
  <si>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</si>
  <si>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</si>
  <si>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</si>
  <si>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</si>
  <si>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</si>
  <si>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</si>
  <si>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</si>
  <si>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</si>
  <si>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</si>
  <si>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</si>
  <si>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</si>
  <si>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</si>
  <si>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</si>
  <si>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</si>
  <si>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</si>
  <si>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</si>
  <si>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</si>
  <si>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</si>
  <si>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</si>
  <si>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</si>
  <si>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</si>
  <si>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</si>
  <si>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</si>
  <si>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</si>
  <si>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</si>
  <si>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</si>
  <si>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</si>
  <si>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</si>
  <si>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</si>
  <si>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</si>
  <si>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</si>
  <si>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</si>
  <si>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</si>
  <si>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</si>
  <si>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</si>
  <si>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</si>
  <si>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</si>
  <si>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</si>
  <si>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</si>
  <si>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</si>
  <si>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</si>
  <si>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</si>
  <si>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</si>
  <si>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</si>
  <si>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</si>
  <si>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</si>
  <si>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</si>
  <si>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</si>
  <si>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</si>
  <si>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</si>
  <si>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</si>
  <si>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</si>
  <si>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</si>
  <si>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</si>
  <si>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</si>
  <si>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</si>
  <si>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</si>
  <si>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</si>
  <si>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</si>
  <si>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</si>
  <si>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</si>
  <si>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</si>
  <si>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</si>
  <si>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</si>
  <si>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</si>
  <si>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</si>
  <si>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</si>
  <si>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</si>
  <si>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</si>
  <si>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</si>
  <si>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</si>
  <si>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</si>
  <si>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</si>
  <si>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</si>
  <si>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</si>
  <si>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</si>
  <si>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</si>
  <si>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</si>
  <si>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</si>
  <si>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</si>
  <si>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</si>
  <si>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</si>
  <si>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</si>
  <si>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</si>
  <si>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</si>
  <si>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</si>
  <si>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</si>
  <si>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</si>
  <si>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</si>
  <si>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</si>
  <si>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</si>
  <si>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</si>
  <si>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</si>
  <si>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</si>
  <si>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</si>
  <si>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</si>
  <si>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</si>
  <si>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</si>
  <si>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</si>
  <si>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</si>
  <si>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</si>
  <si>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</si>
  <si>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</si>
  <si>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</si>
  <si>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</si>
  <si>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</si>
  <si>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</si>
  <si>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</si>
  <si>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</si>
  <si>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</si>
  <si>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</si>
  <si>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</si>
  <si>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</si>
  <si>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</si>
  <si>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</si>
  <si>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</si>
  <si>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</si>
  <si>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</si>
  <si>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</si>
  <si>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</si>
  <si>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</si>
  <si>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</si>
  <si>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</si>
  <si>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</si>
  <si>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</si>
  <si>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</si>
  <si>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</si>
  <si>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</si>
  <si>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</si>
  <si>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</si>
  <si>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</si>
  <si>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</si>
  <si>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</si>
  <si>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</si>
  <si>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</si>
  <si>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</si>
  <si>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</si>
  <si>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</si>
  <si>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</si>
  <si>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</si>
  <si>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</si>
  <si>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</si>
  <si>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</si>
  <si>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</si>
  <si>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</si>
  <si>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</si>
  <si>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</si>
  <si>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</si>
  <si>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</si>
  <si>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</si>
  <si>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</si>
  <si>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</si>
  <si>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</si>
  <si>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</si>
  <si>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</si>
  <si>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</si>
  <si>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</si>
  <si>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</si>
  <si>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</si>
  <si>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</si>
  <si>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</si>
  <si>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</si>
  <si>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</si>
  <si>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</si>
  <si>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</si>
  <si>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</si>
  <si>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</si>
  <si>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</si>
  <si>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</si>
  <si>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</si>
  <si>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</si>
  <si>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</si>
  <si>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</si>
  <si>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</si>
  <si>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</si>
  <si>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</si>
  <si>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</si>
  <si>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</si>
  <si>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</si>
  <si>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</si>
  <si>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</si>
  <si>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</si>
  <si>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</si>
  <si>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</si>
  <si>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</si>
  <si>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</si>
  <si>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</si>
  <si>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</si>
  <si>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</si>
  <si>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</si>
  <si>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</si>
  <si>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</si>
  <si>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</si>
  <si>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</si>
  <si>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</si>
  <si>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</si>
  <si>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</si>
  <si>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</si>
  <si>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</si>
  <si>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</si>
  <si>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</si>
  <si>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</si>
  <si>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</si>
  <si>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</si>
  <si>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</si>
  <si>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</si>
  <si>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</si>
  <si>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</si>
  <si>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</si>
  <si>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</si>
  <si>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</si>
  <si>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</si>
  <si>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</si>
  <si>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</si>
  <si>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</si>
  <si>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</si>
  <si>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</si>
  <si>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</si>
  <si>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</si>
  <si>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</si>
  <si>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</si>
  <si>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</si>
  <si>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</si>
  <si>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</si>
  <si>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</si>
  <si>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</si>
  <si>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</si>
  <si>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</si>
  <si>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</si>
  <si>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</si>
  <si>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</si>
  <si>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</si>
  <si>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</si>
  <si>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</si>
  <si>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</si>
  <si>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</si>
  <si>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</si>
  <si>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</si>
  <si>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</si>
  <si>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</si>
  <si>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</si>
  <si>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</si>
  <si>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</si>
  <si>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</si>
  <si>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</si>
  <si>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</si>
  <si>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</si>
  <si>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</si>
  <si>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</si>
  <si>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</si>
  <si>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</si>
  <si>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</si>
  <si>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</si>
  <si>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</si>
  <si>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</si>
  <si>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</si>
  <si>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</si>
  <si>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</si>
  <si>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</si>
  <si>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</si>
  <si>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</si>
  <si>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</si>
  <si>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</si>
  <si>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</si>
  <si>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</si>
  <si>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</si>
  <si>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</si>
  <si>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</si>
  <si>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</si>
  <si>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</si>
  <si>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</si>
  <si>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</si>
  <si>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</si>
  <si>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</si>
  <si>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</si>
  <si>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</si>
  <si>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</si>
  <si>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</si>
  <si>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</si>
  <si>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</si>
  <si>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</si>
  <si>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</si>
  <si>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</si>
  <si>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</si>
  <si>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</si>
  <si>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</si>
  <si>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</si>
  <si>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</si>
  <si>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</si>
  <si>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</si>
  <si>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</si>
  <si>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</si>
  <si>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</si>
  <si>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</si>
  <si>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</si>
  <si>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</si>
  <si>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</si>
  <si>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</si>
  <si>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</si>
  <si>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</si>
  <si>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</si>
  <si>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</si>
  <si>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</si>
  <si>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</si>
  <si>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</si>
  <si>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</si>
  <si>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</si>
  <si>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</si>
  <si>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</si>
  <si>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</si>
  <si>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</si>
  <si>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</si>
  <si>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</si>
  <si>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</si>
  <si>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</si>
  <si>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</si>
  <si>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</si>
  <si>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</si>
  <si>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</si>
  <si>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</si>
  <si>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</si>
  <si>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</si>
  <si>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</si>
  <si>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</si>
  <si>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</si>
  <si>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</si>
  <si>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</si>
  <si>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</si>
  <si>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</si>
  <si>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</si>
  <si>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</si>
  <si>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</si>
  <si>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</si>
  <si>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</si>
  <si>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</si>
  <si>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</si>
  <si>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</si>
  <si>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</si>
  <si>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</si>
  <si>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</si>
  <si>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</si>
  <si>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</si>
  <si>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</si>
  <si>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</si>
  <si>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</si>
  <si>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</si>
  <si>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</si>
  <si>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</si>
  <si>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</si>
  <si>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</si>
  <si>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</si>
  <si>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</si>
  <si>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</si>
  <si>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</si>
  <si>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</si>
  <si>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</si>
  <si>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</si>
  <si>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</si>
  <si>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</si>
  <si>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</si>
  <si>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</si>
  <si>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</si>
  <si>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</si>
  <si>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</si>
  <si>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</si>
  <si>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</si>
  <si>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</si>
  <si>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</si>
  <si>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</si>
  <si>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</si>
  <si>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</si>
  <si>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</si>
  <si>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</si>
  <si>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</si>
  <si>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</si>
  <si>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</si>
  <si>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</si>
  <si>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</si>
  <si>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</si>
  <si>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</si>
  <si>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</si>
  <si>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</si>
  <si>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</si>
  <si>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</si>
  <si>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</si>
  <si>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</si>
  <si>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</si>
  <si>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</si>
  <si>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</si>
  <si>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</si>
  <si>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</si>
  <si>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</si>
  <si>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</si>
  <si>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</si>
  <si>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</si>
  <si>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</si>
  <si>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</si>
  <si>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</si>
  <si>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</si>
  <si>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</si>
  <si>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</si>
  <si>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</si>
  <si>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</si>
  <si>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</si>
  <si>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</si>
  <si>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</si>
  <si>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</si>
  <si>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</si>
  <si>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</si>
  <si>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</si>
  <si>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</si>
  <si>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</si>
  <si>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</si>
  <si>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</si>
  <si>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</si>
  <si>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</si>
  <si>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</si>
  <si>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</si>
  <si>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</si>
  <si>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</si>
  <si>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</si>
  <si>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</si>
  <si>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</si>
  <si>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</si>
  <si>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</si>
  <si>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</si>
  <si>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</si>
  <si>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</si>
  <si>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</si>
  <si>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</si>
  <si>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</si>
  <si>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</si>
  <si>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</si>
  <si>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</si>
  <si>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</si>
  <si>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</si>
  <si>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</si>
  <si>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</si>
  <si>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</si>
  <si>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</si>
  <si>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</si>
  <si>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</si>
  <si>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</si>
  <si>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</si>
  <si>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</si>
  <si>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</si>
  <si>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</si>
  <si>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</si>
  <si>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</si>
  <si>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</si>
  <si>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</si>
  <si>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</si>
  <si>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</si>
  <si>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</si>
  <si>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</si>
  <si>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</si>
  <si>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</si>
  <si>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</si>
  <si>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</si>
  <si>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</si>
  <si>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</si>
  <si>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</si>
  <si>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</si>
  <si>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</si>
  <si>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</si>
  <si>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</si>
  <si>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</si>
  <si>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</si>
  <si>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</si>
  <si>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</si>
  <si>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</si>
  <si>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</si>
  <si>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</si>
  <si>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</si>
  <si>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</si>
  <si>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</si>
  <si>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</si>
  <si>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</si>
  <si>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</si>
  <si>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</si>
  <si>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</si>
  <si>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</si>
  <si>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</si>
  <si>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</si>
  <si>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</si>
  <si>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</si>
  <si>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</si>
  <si>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</si>
  <si>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</si>
  <si>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</si>
  <si>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</si>
  <si>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</si>
  <si>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</si>
  <si>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</si>
  <si>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</si>
  <si>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</si>
  <si>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</si>
  <si>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</si>
  <si>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</si>
  <si>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</si>
  <si>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</si>
  <si>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</si>
  <si>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</si>
  <si>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</si>
  <si>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</si>
  <si>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</si>
  <si>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</si>
  <si>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</si>
  <si>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</si>
  <si>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</si>
  <si>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</si>
  <si>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</si>
  <si>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</si>
  <si>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</si>
  <si>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</si>
  <si>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</si>
  <si>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</si>
  <si>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</si>
  <si>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</si>
  <si>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</si>
  <si>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</si>
  <si>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</si>
  <si>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</si>
  <si>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</si>
  <si>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</si>
  <si>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</si>
  <si>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</si>
  <si>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</si>
  <si>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</si>
  <si>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</si>
  <si>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</si>
  <si>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</si>
  <si>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</si>
  <si>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</si>
  <si>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</si>
  <si>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</si>
  <si>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</si>
  <si>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</si>
  <si>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</si>
  <si>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</si>
  <si>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</si>
  <si>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</si>
  <si>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</si>
  <si>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</si>
  <si>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</si>
  <si>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</si>
  <si>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</si>
  <si>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</si>
  <si>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</si>
  <si>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</si>
  <si>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</si>
  <si>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</si>
  <si>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</si>
  <si>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</si>
  <si>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</si>
  <si>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</si>
  <si>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</si>
  <si>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</si>
  <si>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</si>
  <si>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</si>
  <si>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</si>
  <si>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</si>
  <si>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</si>
  <si>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</si>
  <si>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</si>
  <si>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</si>
  <si>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</si>
  <si>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</si>
  <si>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</si>
  <si>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</si>
  <si>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</si>
  <si>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</si>
  <si>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</si>
  <si>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</si>
  <si>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</si>
  <si>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</si>
  <si>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</si>
  <si>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</si>
  <si>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</si>
  <si>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</si>
  <si>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</si>
  <si>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</si>
  <si>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</si>
  <si>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</si>
  <si>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</si>
  <si>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</si>
  <si>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</si>
  <si>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</si>
  <si>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</si>
  <si>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</si>
  <si>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</si>
  <si>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</si>
  <si>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</si>
  <si>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</si>
  <si>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</si>
  <si>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</si>
  <si>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</si>
  <si>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</si>
  <si>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</si>
  <si>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</si>
  <si>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</si>
  <si>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</si>
  <si>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</si>
  <si>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</si>
  <si>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</si>
  <si>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</si>
  <si>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</si>
  <si>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</si>
  <si>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</si>
  <si>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</si>
  <si>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</si>
  <si>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</si>
  <si>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</si>
  <si>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</si>
  <si>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</si>
  <si>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</si>
  <si>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</si>
  <si>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</si>
  <si>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</si>
  <si>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</si>
  <si>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</si>
  <si>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</si>
  <si>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</si>
  <si>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</si>
  <si>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</si>
  <si>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</si>
  <si>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</si>
  <si>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</si>
  <si>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</si>
  <si>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</si>
  <si>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</si>
  <si>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</si>
  <si>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</si>
  <si>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</si>
  <si>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</si>
  <si>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</si>
  <si>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</si>
  <si>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</si>
  <si>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</si>
  <si>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</si>
  <si>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</si>
  <si>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</si>
  <si>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</si>
  <si>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</si>
  <si>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</si>
  <si>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</si>
  <si>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</si>
  <si>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</si>
  <si>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</si>
  <si>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</si>
  <si>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</si>
  <si>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</si>
  <si>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</si>
  <si>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</si>
  <si>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</si>
  <si>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</si>
  <si>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</si>
  <si>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</si>
  <si>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</si>
  <si>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</si>
  <si>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</si>
  <si>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</si>
  <si>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</si>
  <si>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</si>
  <si>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</si>
  <si>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</si>
  <si>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</si>
  <si>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</si>
  <si>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</si>
  <si>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</si>
  <si>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</si>
  <si>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</si>
  <si>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</si>
  <si>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</si>
  <si>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</si>
  <si>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</si>
  <si>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</si>
  <si>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</si>
  <si>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</si>
  <si>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</si>
  <si>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</si>
  <si>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</si>
  <si>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</si>
  <si>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</si>
  <si>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</si>
  <si>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</si>
  <si>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</si>
  <si>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</si>
  <si>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</si>
  <si>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</si>
  <si>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</si>
  <si>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</si>
  <si>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</si>
  <si>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</si>
  <si>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</si>
  <si>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</si>
  <si>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</si>
  <si>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</si>
  <si>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</si>
  <si>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</si>
  <si>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</si>
  <si>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</si>
  <si>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</si>
  <si>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</si>
  <si>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</si>
  <si>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</si>
  <si>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</si>
  <si>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</si>
  <si>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</si>
  <si>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</si>
  <si>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</si>
  <si>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</si>
  <si>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</si>
  <si>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</si>
  <si>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</si>
  <si>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</si>
  <si>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</si>
  <si>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</si>
  <si>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</si>
  <si>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</si>
  <si>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</si>
  <si>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</si>
  <si>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</si>
  <si>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</si>
  <si>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</si>
  <si>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</si>
  <si>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</si>
  <si>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</si>
  <si>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</si>
  <si>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</si>
  <si>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</si>
  <si>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</si>
  <si>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</si>
  <si>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</si>
  <si>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</si>
  <si>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</si>
  <si>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</si>
  <si>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</si>
  <si>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</si>
  <si>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</si>
  <si>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</si>
  <si>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</si>
  <si>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</si>
  <si>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</si>
  <si>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</si>
  <si>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</si>
  <si>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</si>
  <si>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</si>
  <si>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</si>
  <si>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</si>
  <si>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</si>
  <si>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</si>
  <si>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</si>
  <si>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</si>
  <si>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</si>
  <si>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</si>
  <si>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</si>
  <si>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</si>
  <si>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</si>
  <si>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</si>
  <si>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</si>
  <si>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</si>
  <si>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</si>
  <si>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</si>
  <si>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</si>
  <si>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</si>
  <si>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</si>
  <si>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</si>
  <si>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</si>
  <si>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</si>
  <si>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</si>
  <si>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</si>
  <si>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</si>
  <si>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</si>
  <si>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</si>
  <si>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</si>
  <si>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</si>
  <si>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</si>
  <si>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</si>
  <si>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</si>
  <si>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</si>
  <si>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</si>
  <si>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</si>
  <si>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</si>
  <si>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</si>
  <si>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</si>
  <si>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</si>
  <si>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</si>
  <si>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</si>
  <si>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</si>
  <si>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</si>
  <si>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</si>
  <si>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</si>
  <si>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</si>
  <si>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</si>
  <si>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</si>
  <si>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</si>
  <si>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</si>
  <si>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</si>
  <si>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</si>
  <si>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</si>
  <si>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</si>
  <si>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</si>
  <si>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</si>
  <si>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</si>
  <si>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</si>
  <si>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</si>
  <si>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</si>
  <si>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</si>
  <si>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</si>
  <si>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</si>
  <si>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</si>
  <si>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</si>
  <si>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</si>
  <si>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</si>
  <si>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</si>
  <si>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</si>
  <si>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</si>
  <si>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</si>
  <si>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</si>
  <si>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</si>
  <si>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</si>
  <si>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</si>
  <si>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</si>
  <si>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</si>
  <si>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</si>
  <si>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</si>
  <si>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</si>
  <si>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</si>
  <si>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</si>
  <si>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</si>
  <si>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</si>
  <si>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</si>
  <si>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</si>
  <si>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</si>
  <si>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</si>
  <si>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</si>
  <si>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</si>
  <si>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</si>
  <si>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</si>
  <si>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</si>
  <si>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</si>
  <si>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</si>
  <si>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</si>
  <si>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</si>
  <si>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</si>
  <si>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</si>
  <si>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</si>
  <si>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</si>
  <si>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</si>
  <si>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</si>
  <si>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</si>
  <si>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</si>
  <si>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</si>
  <si>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</si>
  <si>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</si>
  <si>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</si>
  <si>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</si>
  <si>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</si>
  <si>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</si>
  <si>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</si>
  <si>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</si>
  <si>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</si>
  <si>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</si>
  <si>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</si>
  <si>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</si>
  <si>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</si>
  <si>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</si>
  <si>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</si>
  <si>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</si>
  <si>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</si>
  <si>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</si>
  <si>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</si>
  <si>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</si>
  <si>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</si>
  <si>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</si>
  <si>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</si>
  <si>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</si>
  <si>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</si>
  <si>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</si>
  <si>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</si>
  <si>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</si>
  <si>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</si>
  <si>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</si>
  <si>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</si>
  <si>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</si>
  <si>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</si>
  <si>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</si>
  <si>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</si>
  <si>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</si>
  <si>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</si>
  <si>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</si>
  <si>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</si>
  <si>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</si>
  <si>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</si>
  <si>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</si>
  <si>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</si>
  <si>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</si>
  <si>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</si>
  <si>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</si>
  <si>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</si>
  <si>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</si>
  <si>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</si>
  <si>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</si>
  <si>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</si>
  <si>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</si>
  <si>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</si>
  <si>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</si>
  <si>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</si>
  <si>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</si>
  <si>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</si>
  <si>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</si>
  <si>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</si>
  <si>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</si>
  <si>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</si>
  <si>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</si>
  <si>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</si>
  <si>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</si>
  <si>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</si>
  <si>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</si>
  <si>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</si>
  <si>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</si>
  <si>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</si>
  <si>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</si>
  <si>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</si>
  <si>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</si>
  <si>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</si>
  <si>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</si>
  <si>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</si>
  <si>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</si>
  <si>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</si>
  <si>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</si>
  <si>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</si>
  <si>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</si>
  <si>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</si>
  <si>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</si>
  <si>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</si>
  <si>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</si>
  <si>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</si>
  <si>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</si>
  <si>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</si>
  <si>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</si>
  <si>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</si>
  <si>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</si>
  <si>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</si>
  <si>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</si>
  <si>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</si>
  <si>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</si>
  <si>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</si>
  <si>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</si>
  <si>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</si>
  <si>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</si>
  <si>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</si>
  <si>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</si>
  <si>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</si>
  <si>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</si>
  <si>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</si>
  <si>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</si>
  <si>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</si>
  <si>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</si>
  <si>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</si>
  <si>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</si>
  <si>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</si>
  <si>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</si>
  <si>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</si>
  <si>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</si>
  <si>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</si>
  <si>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</si>
  <si>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</si>
  <si>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</si>
  <si>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</si>
  <si>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</si>
  <si>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</si>
  <si>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</si>
  <si>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</si>
  <si>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</si>
  <si>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</si>
  <si>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</si>
  <si>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</si>
  <si>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</si>
  <si>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</si>
  <si>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</si>
  <si>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</si>
  <si>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</si>
  <si>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</si>
  <si>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</si>
  <si>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</si>
  <si>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</si>
  <si>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</si>
  <si>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</si>
  <si>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</si>
  <si>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</si>
  <si>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</si>
  <si>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</si>
  <si>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</si>
  <si>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</si>
  <si>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</si>
  <si>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</si>
  <si>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</si>
  <si>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</si>
  <si>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</si>
  <si>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</si>
  <si>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</si>
  <si>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</si>
  <si>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</si>
  <si>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</si>
  <si>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</si>
  <si>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</si>
  <si>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</si>
  <si>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</si>
  <si>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</si>
  <si>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</si>
  <si>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</si>
  <si>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</si>
  <si>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</si>
  <si>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</si>
  <si>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</si>
  <si>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</si>
  <si>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</si>
  <si>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</si>
  <si>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</si>
  <si>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</si>
  <si>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</si>
  <si>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</si>
  <si>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</si>
  <si>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</si>
  <si>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</si>
  <si>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</si>
  <si>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</si>
  <si>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</si>
  <si>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</si>
  <si>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</si>
  <si>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</si>
  <si>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</si>
  <si>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</si>
  <si>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</si>
  <si>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</si>
  <si>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</si>
  <si>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</si>
  <si>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</si>
  <si>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</si>
  <si>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</si>
  <si>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</si>
  <si>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</si>
  <si>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</si>
  <si>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</si>
  <si>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</si>
  <si>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</si>
  <si>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</si>
  <si>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</si>
  <si>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</si>
  <si>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</si>
  <si>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</si>
  <si>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</si>
  <si>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</si>
  <si>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</si>
  <si>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</si>
  <si>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</si>
  <si>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</si>
  <si>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</si>
  <si>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</si>
  <si>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</si>
  <si>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</si>
  <si>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</si>
  <si>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</si>
  <si>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</si>
  <si>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</si>
  <si>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</si>
  <si>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</si>
  <si>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</si>
  <si>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</si>
  <si>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</si>
  <si>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</si>
  <si>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</si>
  <si>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</si>
  <si>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</si>
  <si>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</si>
  <si>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</si>
  <si>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</si>
  <si>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</si>
  <si>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</si>
  <si>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</si>
  <si>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</si>
  <si>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</si>
  <si>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</si>
  <si>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</si>
  <si>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</si>
  <si>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</si>
  <si>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</si>
  <si>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</si>
  <si>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</si>
  <si>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</si>
  <si>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</si>
  <si>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</si>
  <si>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</si>
  <si>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</si>
  <si>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</si>
  <si>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</si>
  <si>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</si>
  <si>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</si>
  <si>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</si>
  <si>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</si>
  <si>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</si>
  <si>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</si>
  <si>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</si>
  <si>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</si>
  <si>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</si>
  <si>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</si>
  <si>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</si>
  <si>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</si>
  <si>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</si>
  <si>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</si>
  <si>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</si>
  <si>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</si>
  <si>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</si>
  <si>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</si>
  <si>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</si>
  <si>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</si>
  <si>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</si>
  <si>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</si>
  <si>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</si>
  <si>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</si>
  <si>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</si>
  <si>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</si>
  <si>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</si>
  <si>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</si>
  <si>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</si>
  <si>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</si>
  <si>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</si>
  <si>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</si>
  <si>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</si>
  <si>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</si>
  <si>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</si>
  <si>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</si>
  <si>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</si>
  <si>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</si>
  <si>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</si>
  <si>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</si>
  <si>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</si>
  <si>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</si>
  <si>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</si>
  <si>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</si>
  <si>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</si>
  <si>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</si>
  <si>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</si>
  <si>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</si>
  <si>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</si>
  <si>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</si>
  <si>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</si>
  <si>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</si>
  <si>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</si>
  <si>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</si>
  <si>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</si>
  <si>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</si>
  <si>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</si>
  <si>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</si>
  <si>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</si>
  <si>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</si>
  <si>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</si>
  <si>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</si>
  <si>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</si>
  <si>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</si>
  <si>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</si>
  <si>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</si>
  <si>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</si>
  <si>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</si>
  <si>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</si>
  <si>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</si>
  <si>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</si>
  <si>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</si>
  <si>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</si>
  <si>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</si>
  <si>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</si>
  <si>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</si>
  <si>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</si>
  <si>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</si>
  <si>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</si>
  <si>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</si>
  <si>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</si>
  <si>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</si>
  <si>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</si>
  <si>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</si>
  <si>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</si>
  <si>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</si>
  <si>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</si>
  <si>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</si>
  <si>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</si>
  <si>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</si>
  <si>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</si>
  <si>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</si>
  <si>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</si>
  <si>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</si>
  <si>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</si>
  <si>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</si>
  <si>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</si>
  <si>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</si>
  <si>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</si>
  <si>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</si>
  <si>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</si>
  <si>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</si>
  <si>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</si>
  <si>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</si>
  <si>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</si>
  <si>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</si>
  <si>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</si>
  <si>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</si>
  <si>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</si>
  <si>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</si>
  <si>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</si>
  <si>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</si>
  <si>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</si>
  <si>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</si>
  <si>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</si>
  <si>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</si>
  <si>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</si>
  <si>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</si>
  <si>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</si>
  <si>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</si>
  <si>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</si>
  <si>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</si>
  <si>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</si>
  <si>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</si>
  <si>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</si>
  <si>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</si>
  <si>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</si>
  <si>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</si>
  <si>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</si>
  <si>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</si>
  <si>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</si>
  <si>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</si>
  <si>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</si>
  <si>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</si>
  <si>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</si>
  <si>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</si>
  <si>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</si>
  <si>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</si>
  <si>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</si>
  <si>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</si>
  <si>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</si>
  <si>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</si>
  <si>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</si>
  <si>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</si>
  <si>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</si>
  <si>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</si>
  <si>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</si>
  <si>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</si>
  <si>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</si>
  <si>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</si>
  <si>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</si>
  <si>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</si>
  <si>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</si>
  <si>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</si>
  <si>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</si>
  <si>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</si>
  <si>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</si>
  <si>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</si>
  <si>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</si>
  <si>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</si>
  <si>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</si>
  <si>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</si>
  <si>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</si>
  <si>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</si>
  <si>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</si>
  <si>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</si>
  <si>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</si>
  <si>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</si>
  <si>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</si>
  <si>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</si>
  <si>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</si>
  <si>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</si>
  <si>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</si>
  <si>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</si>
  <si>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</si>
  <si>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</si>
  <si>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</si>
  <si>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</si>
  <si>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</si>
  <si>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</si>
  <si>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</si>
  <si>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</si>
  <si>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</si>
  <si>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</si>
  <si>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</si>
  <si>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</si>
  <si>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</si>
  <si>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</si>
  <si>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</si>
  <si>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</si>
  <si>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</si>
  <si>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</si>
  <si>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</si>
  <si>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</si>
  <si>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</si>
  <si>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</si>
  <si>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</si>
  <si>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</si>
  <si>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</si>
  <si>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</si>
  <si>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</si>
  <si>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</si>
  <si>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</si>
  <si>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</si>
  <si>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</si>
  <si>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</si>
  <si>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</si>
  <si>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</si>
  <si>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</si>
  <si>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</si>
  <si>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</si>
  <si>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</si>
  <si>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</si>
  <si>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</si>
  <si>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</si>
  <si>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</si>
  <si>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</si>
  <si>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</si>
  <si>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</si>
  <si>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</si>
  <si>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</si>
  <si>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</si>
  <si>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</si>
  <si>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</si>
  <si>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</si>
  <si>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</si>
  <si>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</si>
  <si>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</si>
  <si>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</si>
  <si>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</si>
  <si>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</si>
  <si>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</si>
  <si>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</si>
  <si>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</si>
  <si>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</si>
  <si>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</si>
  <si>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</si>
  <si>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</si>
  <si>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</si>
  <si>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</si>
  <si>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</si>
  <si>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</si>
  <si>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</si>
  <si>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</si>
  <si>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</si>
  <si>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</si>
  <si>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</si>
  <si>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</si>
  <si>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</si>
  <si>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</si>
  <si>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</si>
  <si>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</si>
  <si>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</si>
  <si>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</si>
  <si>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</si>
  <si>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</si>
  <si>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</si>
  <si>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</si>
  <si>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</si>
  <si>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</si>
  <si>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</si>
  <si>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</si>
  <si>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</si>
  <si>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</si>
  <si>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</si>
  <si>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</si>
  <si>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</si>
  <si>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</si>
  <si>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</si>
  <si>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</si>
  <si>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</si>
  <si>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</si>
  <si>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</si>
  <si>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</si>
  <si>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</si>
  <si>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</si>
  <si>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</si>
  <si>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</si>
  <si>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</si>
  <si>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</si>
  <si>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</si>
  <si>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</si>
  <si>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</si>
  <si>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</si>
  <si>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</si>
  <si>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</si>
  <si>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</si>
  <si>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</si>
  <si>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</si>
  <si>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</si>
  <si>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</si>
  <si>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</si>
  <si>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</si>
  <si>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</si>
  <si>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</si>
  <si>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</si>
  <si>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</si>
  <si>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</si>
  <si>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</si>
  <si>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</si>
  <si>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</si>
  <si>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</si>
  <si>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</si>
  <si>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</si>
  <si>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</si>
  <si>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</si>
  <si>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</si>
  <si>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</si>
  <si>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</si>
  <si>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</si>
  <si>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</si>
  <si>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</si>
  <si>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</si>
  <si>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</si>
  <si>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</si>
  <si>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</si>
  <si>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</si>
  <si>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</si>
  <si>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</si>
  <si>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</si>
  <si>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</si>
  <si>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</si>
  <si>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</si>
  <si>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</si>
  <si>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</si>
  <si>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</si>
  <si>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</si>
  <si>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</si>
  <si>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</si>
  <si>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</si>
  <si>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</si>
  <si>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</si>
  <si>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</si>
  <si>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</si>
  <si>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</si>
  <si>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</si>
  <si>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</si>
  <si>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</si>
  <si>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</si>
  <si>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</si>
  <si>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</si>
  <si>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</si>
  <si>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</si>
  <si>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</si>
  <si>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</si>
  <si>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</si>
  <si>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</si>
  <si>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</si>
  <si>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</si>
  <si>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</si>
  <si>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</si>
  <si>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</si>
  <si>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</si>
  <si>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</si>
  <si>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</si>
  <si>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</si>
  <si>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</si>
  <si>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</si>
  <si>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</si>
  <si>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</si>
  <si>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</si>
  <si>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</si>
  <si>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</si>
  <si>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</si>
  <si>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</si>
  <si>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</si>
  <si>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</si>
  <si>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</si>
  <si>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</si>
  <si>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</si>
  <si>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</si>
  <si>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</si>
  <si>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</si>
  <si>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</si>
  <si>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</si>
  <si>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</si>
  <si>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</si>
  <si>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</si>
  <si>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</si>
  <si>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</si>
  <si>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</si>
  <si>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</si>
  <si>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</si>
  <si>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</si>
  <si>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</si>
  <si>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</si>
  <si>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</si>
  <si>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</si>
  <si>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</si>
  <si>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</si>
  <si>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</si>
  <si>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</si>
  <si>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</si>
  <si>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</si>
  <si>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</si>
  <si>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</si>
  <si>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</si>
  <si>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</si>
  <si>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</si>
  <si>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</si>
  <si>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</si>
  <si>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</si>
  <si>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</si>
  <si>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</si>
  <si>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</si>
  <si>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</si>
  <si>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</si>
  <si>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</si>
  <si>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</si>
  <si>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</si>
  <si>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</si>
  <si>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</si>
  <si>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</si>
  <si>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</si>
  <si>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</si>
  <si>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</si>
  <si>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</si>
  <si>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</si>
  <si>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</si>
  <si>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</si>
  <si>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</si>
  <si>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</si>
  <si>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</si>
  <si>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</si>
  <si>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</si>
  <si>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</si>
  <si>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</si>
  <si>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</si>
  <si>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</si>
  <si>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</si>
  <si>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</si>
  <si>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</si>
  <si>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</si>
  <si>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</si>
  <si>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</si>
  <si>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</si>
  <si>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</si>
  <si>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</si>
  <si>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</si>
  <si>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</si>
  <si>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</si>
  <si>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</si>
  <si>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</si>
  <si>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</si>
  <si>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</si>
  <si>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</si>
  <si>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</si>
  <si>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</si>
  <si>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</si>
  <si>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</si>
  <si>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</si>
  <si>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</si>
  <si>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</si>
  <si>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</si>
  <si>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</si>
  <si>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</si>
  <si>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</si>
  <si>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</si>
  <si>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</si>
  <si>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</si>
  <si>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</si>
  <si>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</si>
  <si>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</si>
  <si>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</si>
  <si>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</si>
  <si>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</si>
  <si>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</si>
  <si>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</si>
  <si>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</si>
  <si>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</si>
  <si>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</si>
  <si>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</si>
  <si>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</si>
  <si>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</si>
  <si>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</si>
  <si>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</si>
  <si>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</si>
  <si>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</si>
  <si>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</si>
  <si>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</si>
  <si>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</si>
  <si>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</si>
  <si>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</si>
  <si>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</si>
  <si>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</si>
  <si>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</si>
  <si>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</si>
  <si>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</si>
  <si>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</si>
  <si>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</si>
  <si>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</si>
  <si>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</si>
  <si>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</si>
  <si>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</si>
  <si>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</si>
  <si>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</si>
  <si>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</si>
  <si>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</si>
  <si>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</si>
  <si>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</si>
  <si>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</si>
  <si>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</si>
  <si>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</si>
  <si>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</si>
  <si>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</si>
  <si>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</si>
  <si>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</si>
  <si>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</si>
  <si>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</si>
  <si>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</si>
  <si>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</si>
  <si>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</si>
  <si>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</si>
  <si>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</si>
  <si>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</si>
  <si>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</si>
  <si>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</si>
  <si>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</si>
  <si>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</si>
  <si>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</si>
  <si>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</si>
  <si>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</si>
  <si>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</si>
  <si>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</si>
  <si>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</si>
  <si>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</si>
  <si>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</si>
  <si>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</si>
  <si>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</si>
  <si>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</si>
  <si>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</si>
  <si>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</si>
  <si>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</si>
  <si>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</si>
  <si>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</si>
  <si>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</si>
  <si>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</si>
  <si>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</si>
  <si>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</si>
  <si>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</si>
  <si>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</si>
  <si>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</si>
  <si>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</si>
  <si>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</si>
  <si>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</si>
  <si>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</si>
  <si>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</si>
  <si>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</si>
  <si>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</si>
  <si>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</si>
  <si>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</si>
  <si>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</si>
  <si>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</si>
  <si>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</si>
  <si>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</si>
  <si>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</si>
  <si>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</si>
  <si>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</si>
  <si>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</si>
  <si>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</si>
  <si>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</si>
  <si>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</si>
  <si>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</si>
  <si>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</si>
  <si>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</si>
  <si>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</si>
  <si>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</si>
  <si>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</si>
  <si>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</si>
  <si>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</si>
  <si>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</si>
  <si>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</si>
  <si>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</si>
  <si>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</si>
  <si>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</si>
  <si>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</si>
  <si>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</si>
  <si>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</si>
  <si>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</si>
  <si>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</si>
  <si>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</si>
  <si>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</si>
  <si>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</si>
  <si>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</si>
  <si>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</si>
  <si>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</si>
  <si>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</si>
  <si>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</si>
  <si>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</si>
  <si>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</si>
  <si>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</si>
  <si>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</si>
  <si>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</si>
  <si>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</si>
  <si>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</si>
  <si>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</si>
  <si>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</si>
  <si>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</si>
  <si>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</si>
  <si>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</si>
  <si>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</si>
  <si>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</si>
  <si>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</si>
  <si>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</si>
  <si>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</si>
  <si>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</si>
  <si>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</si>
  <si>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</si>
  <si>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</si>
  <si>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</si>
  <si>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</si>
  <si>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</si>
  <si>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</si>
  <si>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</si>
  <si>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</si>
  <si>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</si>
  <si>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</si>
  <si>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</si>
  <si>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</si>
  <si>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</si>
  <si>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</si>
  <si>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</si>
  <si>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</si>
  <si>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</si>
  <si>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</si>
  <si>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</si>
  <si>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</si>
  <si>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</si>
  <si>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</si>
  <si>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</si>
  <si>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</si>
  <si>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</si>
  <si>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</si>
  <si>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</si>
  <si>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</si>
  <si>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</si>
  <si>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</si>
  <si>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</si>
  <si>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</si>
  <si>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</si>
  <si>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</si>
  <si>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</si>
  <si>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</si>
  <si>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</si>
  <si>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</si>
  <si>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</si>
  <si>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</si>
  <si>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</si>
  <si>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</si>
  <si>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</si>
  <si>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</si>
  <si>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</si>
  <si>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</si>
  <si>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</si>
  <si>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</si>
  <si>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</si>
  <si>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</si>
  <si>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</si>
  <si>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</si>
  <si>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</si>
  <si>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</si>
  <si>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</si>
  <si>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</si>
  <si>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</si>
  <si>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</si>
  <si>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</si>
  <si>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</si>
  <si>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</si>
  <si>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</si>
  <si>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</si>
  <si>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</si>
  <si>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</si>
  <si>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</si>
  <si>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</si>
  <si>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</si>
  <si>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</si>
  <si>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</si>
  <si>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</si>
  <si>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</si>
  <si>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</si>
  <si>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</si>
  <si>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</si>
  <si>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</si>
  <si>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</si>
  <si>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</si>
  <si>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</si>
  <si>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</si>
  <si>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</si>
  <si>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</si>
  <si>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</si>
  <si>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</si>
  <si>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</si>
  <si>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</si>
  <si>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</si>
  <si>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</si>
  <si>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</si>
  <si>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</si>
  <si>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</si>
  <si>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</si>
  <si>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</si>
  <si>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</si>
  <si>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</si>
  <si>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</si>
  <si>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</si>
  <si>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</si>
  <si>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</si>
  <si>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</si>
  <si>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</si>
  <si>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</si>
  <si>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</si>
  <si>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</si>
  <si>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</si>
  <si>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</si>
  <si>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</si>
  <si>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</si>
  <si>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</si>
  <si>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</si>
  <si>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</si>
  <si>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</si>
  <si>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</si>
  <si>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</si>
  <si>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</si>
  <si>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</si>
  <si>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</si>
  <si>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</si>
  <si>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</si>
  <si>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</si>
  <si>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</si>
  <si>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</si>
  <si>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</si>
  <si>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</si>
  <si>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</si>
  <si>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</si>
  <si>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</si>
  <si>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</si>
  <si>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</si>
  <si>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</si>
  <si>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</si>
  <si>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</si>
  <si>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</si>
  <si>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</si>
  <si>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</si>
  <si>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</si>
  <si>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</si>
  <si>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</si>
  <si>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</si>
  <si>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</si>
  <si>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</si>
  <si>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</si>
  <si>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</si>
  <si>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</si>
  <si>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</si>
  <si>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</si>
  <si>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</si>
  <si>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</si>
  <si>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</si>
  <si>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</si>
  <si>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</si>
  <si>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</si>
  <si>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</si>
  <si>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</si>
  <si>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</si>
  <si>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</si>
  <si>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</si>
  <si>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</si>
  <si>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</si>
  <si>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</si>
  <si>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</si>
  <si>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</si>
  <si>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</si>
  <si>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</si>
  <si>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</si>
  <si>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</si>
  <si>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</si>
  <si>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</si>
  <si>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</si>
  <si>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</si>
  <si>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</si>
  <si>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</si>
  <si>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</si>
  <si>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</si>
  <si>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</si>
  <si>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</si>
  <si>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</si>
  <si>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</si>
  <si>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</si>
  <si>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</si>
  <si>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</si>
  <si>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</si>
  <si>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</si>
  <si>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</si>
  <si>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</si>
  <si>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</si>
  <si>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</si>
  <si>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</si>
  <si>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</si>
  <si>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</si>
  <si>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</si>
  <si>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</si>
  <si>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</si>
  <si>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</si>
  <si>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</si>
  <si>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</si>
  <si>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</si>
  <si>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</si>
  <si>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</si>
  <si>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</si>
  <si>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</si>
  <si>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</si>
  <si>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</si>
  <si>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</si>
  <si>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</si>
  <si>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</si>
  <si>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</si>
  <si>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</si>
  <si>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</si>
  <si>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</si>
  <si>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</si>
  <si>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</si>
  <si>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</si>
  <si>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</si>
  <si>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</si>
  <si>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</si>
  <si>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</si>
  <si>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</si>
  <si>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</si>
  <si>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</si>
  <si>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</si>
  <si>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</si>
  <si>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</si>
  <si>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</si>
  <si>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</si>
  <si>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</si>
  <si>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</si>
  <si>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</si>
  <si>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</si>
  <si>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</si>
  <si>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</si>
  <si>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</si>
  <si>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</si>
  <si>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</si>
  <si>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</si>
  <si>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</si>
  <si>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</si>
  <si>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</si>
  <si>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</si>
  <si>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</si>
  <si>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</si>
  <si>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</si>
  <si>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</si>
  <si>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</si>
  <si>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</si>
  <si>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</si>
  <si>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</si>
  <si>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</si>
  <si>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</si>
  <si>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</si>
  <si>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</si>
  <si>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</si>
  <si>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</si>
  <si>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</si>
  <si>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</si>
  <si>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</si>
  <si>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</si>
  <si>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</si>
  <si>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</si>
  <si>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</si>
  <si>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</si>
  <si>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</si>
  <si>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</si>
  <si>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</si>
  <si>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</si>
  <si>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</si>
  <si>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</si>
  <si>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</si>
  <si>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</si>
  <si>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</si>
  <si>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</si>
  <si>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</si>
  <si>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</si>
  <si>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</si>
  <si>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</si>
  <si>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</si>
  <si>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</si>
  <si>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</si>
  <si>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</si>
  <si>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</si>
  <si>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</si>
  <si>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</si>
  <si>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</si>
  <si>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</si>
  <si>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</si>
  <si>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</si>
  <si>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</si>
  <si>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</si>
  <si>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</si>
  <si>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</si>
  <si>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</si>
  <si>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</si>
  <si>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</si>
  <si>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</si>
  <si>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</si>
  <si>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</si>
  <si>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</si>
  <si>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</si>
  <si>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</si>
  <si>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</si>
  <si>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</si>
  <si>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</si>
  <si>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</si>
  <si>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</si>
  <si>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</si>
  <si>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</si>
  <si>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</si>
  <si>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</si>
  <si>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</si>
  <si>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</si>
  <si>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</si>
  <si>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</si>
  <si>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</si>
  <si>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</si>
  <si>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</si>
  <si>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</si>
  <si>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</si>
  <si>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</si>
  <si>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</si>
  <si>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</si>
  <si>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</si>
  <si>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</si>
  <si>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</si>
  <si>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</si>
  <si>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</si>
  <si>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</si>
  <si>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</si>
  <si>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</si>
  <si>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</si>
  <si>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</si>
  <si>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</si>
  <si>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</si>
  <si>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</si>
  <si>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</si>
  <si>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</si>
  <si>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</si>
  <si>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</si>
  <si>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</si>
  <si>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</si>
  <si>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</si>
  <si>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</si>
  <si>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</si>
  <si>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</si>
  <si>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</si>
  <si>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</si>
  <si>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</si>
  <si>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</si>
  <si>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</si>
  <si>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</si>
  <si>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</si>
  <si>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</si>
  <si>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</si>
  <si>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</si>
  <si>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</si>
  <si>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</si>
  <si>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</si>
  <si>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</si>
  <si>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</si>
  <si>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</si>
  <si>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</si>
  <si>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</si>
  <si>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</si>
  <si>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</si>
  <si>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</si>
  <si>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</si>
  <si>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</si>
  <si>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</si>
  <si>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</si>
  <si>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</si>
  <si>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</si>
  <si>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</si>
  <si>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</si>
  <si>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</si>
  <si>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</si>
  <si>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</si>
  <si>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</si>
  <si>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</si>
  <si>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</si>
  <si>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</si>
  <si>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</si>
  <si>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</si>
  <si>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</si>
  <si>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</si>
  <si>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</si>
  <si>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</si>
  <si>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</si>
  <si>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</si>
  <si>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</si>
  <si>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</si>
  <si>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</si>
  <si>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</si>
  <si>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</si>
  <si>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</si>
  <si>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</si>
  <si>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</si>
  <si>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</si>
  <si>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</si>
  <si>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</si>
  <si>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</si>
  <si>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</si>
  <si>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</si>
  <si>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</si>
  <si>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</si>
  <si>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</si>
  <si>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</si>
  <si>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</si>
  <si>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</si>
  <si>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</si>
  <si>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</si>
  <si>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</si>
  <si>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</si>
  <si>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</si>
  <si>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</si>
  <si>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</si>
  <si>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</si>
  <si>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</si>
  <si>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</si>
  <si>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</si>
  <si>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</si>
  <si>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</si>
  <si>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</si>
  <si>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</si>
  <si>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</si>
  <si>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</si>
  <si>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</si>
  <si>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</si>
  <si>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</si>
  <si>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</si>
  <si>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</si>
  <si>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</si>
  <si>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</si>
  <si>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</si>
  <si>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</si>
  <si>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</si>
  <si>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</si>
  <si>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</si>
  <si>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</si>
  <si>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</si>
  <si>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</si>
  <si>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</si>
  <si>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</si>
  <si>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</si>
  <si>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</si>
  <si>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</si>
  <si>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</si>
  <si>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</si>
  <si>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</si>
  <si>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</si>
  <si>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</si>
  <si>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</si>
  <si>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</si>
  <si>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</si>
  <si>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</si>
  <si>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</si>
  <si>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</si>
  <si>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</si>
  <si>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</si>
  <si>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</si>
  <si>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</si>
  <si>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</si>
  <si>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</si>
  <si>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</si>
  <si>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</si>
  <si>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</si>
  <si>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</si>
  <si>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</si>
  <si>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</si>
  <si>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</si>
  <si>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</si>
  <si>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</si>
  <si>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</si>
  <si>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</si>
  <si>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</si>
  <si>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</si>
  <si>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</si>
  <si>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</si>
  <si>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</si>
  <si>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</si>
  <si>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</si>
  <si>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</si>
  <si>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</si>
  <si>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</si>
  <si>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</si>
  <si>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</si>
  <si>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</si>
  <si>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</si>
  <si>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</si>
  <si>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</si>
  <si>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</si>
  <si>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</si>
  <si>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</si>
  <si>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</si>
  <si>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</si>
  <si>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</si>
  <si>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</si>
  <si>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</si>
  <si>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</si>
  <si>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</si>
  <si>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</si>
  <si>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</si>
  <si>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</si>
  <si>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</si>
  <si>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</si>
  <si>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</si>
  <si>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</si>
  <si>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</si>
  <si>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</si>
  <si>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</si>
  <si>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</si>
  <si>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</si>
  <si>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</si>
  <si>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</si>
  <si>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</si>
  <si>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</si>
  <si>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</si>
  <si>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</si>
  <si>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</si>
  <si>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</si>
  <si>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</si>
  <si>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</si>
  <si>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</si>
  <si>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</si>
  <si>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</si>
  <si>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</si>
  <si>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</si>
  <si>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</si>
  <si>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</si>
  <si>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</si>
  <si>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</si>
  <si>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</si>
  <si>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</si>
  <si>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</si>
  <si>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</si>
  <si>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</si>
  <si>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</si>
  <si>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</si>
  <si>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</si>
  <si>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</si>
  <si>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</si>
  <si>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</si>
  <si>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</si>
  <si>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</si>
  <si>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</si>
  <si>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</si>
  <si>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</si>
  <si>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</si>
  <si>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</si>
  <si>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</si>
  <si>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</si>
  <si>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</si>
  <si>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</si>
  <si>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</si>
  <si>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</si>
  <si>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</si>
  <si>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</si>
  <si>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</si>
  <si>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</si>
  <si>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</si>
  <si>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</si>
  <si>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</si>
  <si>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</si>
  <si>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</si>
  <si>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</si>
  <si>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</si>
  <si>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</si>
  <si>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</si>
  <si>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</si>
  <si>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</si>
  <si>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</si>
  <si>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</si>
  <si>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</si>
  <si>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</si>
  <si>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</si>
  <si>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</si>
  <si>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</si>
  <si>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</si>
  <si>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</si>
  <si>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</si>
  <si>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</si>
  <si>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</si>
  <si>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</si>
  <si>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</si>
  <si>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</si>
  <si>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</si>
  <si>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</si>
  <si>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</si>
  <si>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</si>
  <si>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</si>
  <si>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</si>
  <si>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</si>
  <si>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</si>
  <si>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</si>
  <si>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</si>
  <si>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</si>
  <si>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</si>
  <si>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</si>
  <si>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</si>
  <si>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</si>
  <si>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</si>
  <si>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</si>
  <si>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</si>
  <si>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</si>
  <si>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</si>
  <si>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</si>
  <si>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</si>
  <si>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</si>
  <si>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</si>
  <si>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</si>
  <si>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</si>
  <si>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</si>
  <si>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</si>
  <si>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</si>
  <si>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</si>
  <si>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</si>
  <si>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</si>
  <si>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</si>
  <si>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</si>
  <si>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</si>
  <si>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</si>
  <si>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</si>
  <si>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</si>
  <si>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</si>
  <si>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</si>
  <si>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</si>
  <si>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</si>
  <si>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</si>
  <si>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</si>
  <si>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</si>
  <si>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</si>
  <si>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</si>
  <si>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</si>
  <si>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</si>
  <si>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</si>
  <si>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</si>
  <si>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</si>
  <si>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</si>
  <si>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</si>
  <si>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</si>
  <si>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</si>
  <si>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</si>
  <si>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</si>
  <si>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</si>
  <si>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</si>
  <si>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</si>
  <si>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</si>
  <si>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</si>
  <si>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</si>
  <si>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</si>
  <si>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</si>
  <si>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</si>
  <si>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</si>
  <si>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</si>
  <si>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</si>
  <si>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</si>
  <si>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</si>
  <si>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</si>
  <si>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</si>
  <si>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</si>
  <si>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</si>
  <si>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</si>
  <si>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</si>
  <si>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</si>
  <si>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</si>
  <si>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</si>
  <si>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</si>
  <si>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</si>
  <si>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</si>
  <si>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</si>
  <si>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</si>
  <si>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</si>
  <si>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</si>
  <si>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</si>
  <si>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</si>
  <si>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</si>
  <si>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</si>
  <si>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</si>
  <si>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</si>
  <si>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</si>
  <si>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</si>
  <si>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</si>
  <si>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</si>
  <si>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</si>
  <si>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</si>
  <si>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</si>
  <si>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</si>
  <si>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</si>
  <si>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</si>
  <si>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</si>
  <si>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</si>
  <si>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</si>
  <si>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</si>
  <si>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</si>
  <si>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</si>
  <si>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</si>
  <si>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</si>
  <si>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</si>
  <si>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</si>
  <si>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</si>
  <si>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</si>
  <si>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</si>
  <si>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</si>
  <si>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</si>
  <si>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</si>
  <si>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</si>
  <si>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</si>
  <si>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</si>
  <si>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</si>
  <si>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</si>
  <si>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</si>
  <si>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</si>
  <si>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</si>
  <si>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</si>
  <si>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</si>
  <si>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</si>
  <si>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</si>
  <si>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</si>
  <si>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</si>
  <si>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</si>
  <si>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</si>
  <si>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</si>
  <si>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</si>
  <si>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</si>
  <si>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</si>
  <si>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</si>
  <si>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</si>
  <si>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</si>
  <si>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</si>
  <si>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</si>
  <si>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</si>
  <si>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</si>
  <si>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</si>
  <si>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</si>
  <si>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</si>
  <si>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</si>
  <si>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</si>
  <si>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</si>
  <si>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</si>
  <si>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</si>
  <si>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</si>
  <si>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</si>
  <si>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</si>
  <si>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</si>
  <si>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</si>
  <si>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</si>
  <si>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</si>
  <si>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</si>
  <si>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</si>
  <si>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</si>
  <si>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</si>
  <si>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</si>
  <si>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</si>
  <si>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</si>
  <si>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</si>
  <si>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</si>
  <si>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</si>
  <si>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</si>
  <si>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</si>
  <si>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</si>
  <si>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</si>
  <si>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</si>
  <si>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</si>
  <si>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</si>
  <si>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</si>
  <si>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</si>
  <si>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</si>
  <si>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</si>
  <si>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</si>
  <si>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</si>
  <si>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</si>
  <si>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</si>
  <si>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</si>
  <si>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</si>
  <si>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</si>
  <si>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</si>
  <si>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</si>
  <si>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</si>
  <si>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</si>
  <si>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</si>
  <si>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</si>
  <si>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</si>
  <si>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</si>
  <si>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</si>
  <si>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</si>
  <si>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</si>
  <si>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</si>
  <si>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</si>
  <si>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</si>
  <si>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</si>
  <si>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</si>
  <si>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</si>
  <si>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</si>
  <si>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</si>
  <si>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</si>
  <si>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</si>
  <si>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</si>
  <si>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</si>
  <si>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</si>
  <si>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</si>
  <si>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</si>
  <si>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</si>
  <si>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</si>
  <si>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</si>
  <si>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</si>
  <si>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</si>
  <si>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</si>
  <si>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</si>
  <si>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</si>
  <si>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</si>
  <si>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</si>
  <si>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</si>
  <si>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</si>
  <si>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</si>
  <si>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</si>
  <si>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</si>
  <si>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</si>
  <si>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</si>
  <si>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</si>
  <si>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</si>
  <si>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</si>
  <si>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</si>
  <si>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</si>
  <si>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</si>
  <si>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</si>
  <si>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</si>
  <si>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</si>
  <si>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</si>
  <si>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</si>
  <si>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</si>
  <si>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</si>
  <si>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</si>
  <si>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</si>
  <si>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</si>
  <si>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</si>
  <si>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</si>
  <si>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</si>
  <si>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</si>
  <si>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</si>
  <si>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</si>
  <si>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</si>
  <si>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</si>
  <si>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</si>
  <si>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</si>
  <si>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</si>
  <si>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</si>
  <si>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</si>
  <si>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</si>
  <si>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</si>
  <si>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</si>
  <si>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</si>
  <si>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</si>
  <si>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</si>
  <si>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</si>
  <si>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</si>
  <si>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</si>
  <si>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</si>
  <si>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</si>
  <si>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</si>
  <si>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</si>
  <si>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</si>
  <si>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</si>
  <si>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</si>
  <si>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</si>
  <si>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</si>
  <si>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</si>
  <si>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</si>
  <si>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</si>
  <si>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</si>
  <si>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</si>
  <si>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</si>
  <si>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</si>
  <si>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</si>
  <si>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</si>
  <si>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</si>
  <si>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</si>
  <si>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</si>
  <si>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</si>
  <si>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</si>
  <si>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</si>
  <si>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</si>
  <si>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</si>
  <si>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</si>
  <si>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</si>
  <si>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</si>
  <si>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</si>
  <si>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</si>
  <si>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</si>
  <si>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</si>
  <si>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</si>
  <si>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</si>
  <si>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</si>
  <si>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</si>
  <si>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</si>
  <si>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</si>
  <si>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</si>
  <si>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</si>
  <si>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</si>
  <si>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</si>
  <si>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</si>
  <si>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</si>
  <si>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</si>
  <si>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</si>
  <si>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</si>
  <si>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</si>
  <si>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</si>
  <si>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</si>
  <si>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</si>
  <si>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</si>
  <si>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</si>
  <si>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</si>
  <si>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</si>
  <si>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</si>
  <si>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</si>
  <si>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</si>
  <si>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</si>
  <si>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</si>
  <si>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</si>
  <si>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</si>
  <si>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</si>
  <si>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</si>
  <si>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</si>
  <si>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</si>
  <si>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</si>
  <si>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</si>
  <si>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</si>
  <si>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</si>
  <si>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</si>
  <si>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</si>
  <si>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</si>
  <si>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</si>
  <si>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</si>
  <si>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</si>
  <si>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</si>
  <si>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</si>
  <si>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</si>
  <si>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</si>
  <si>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</si>
  <si>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</si>
  <si>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</si>
  <si>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</si>
  <si>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</si>
  <si>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</si>
  <si>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</si>
  <si>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</si>
  <si>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</si>
  <si>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</si>
  <si>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</si>
  <si>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</si>
  <si>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</si>
  <si>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</si>
  <si>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</si>
  <si>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</si>
  <si>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</si>
  <si>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</si>
  <si>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</si>
  <si>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</si>
  <si>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</si>
  <si>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</si>
  <si>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</si>
  <si>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</si>
  <si>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</si>
  <si>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</si>
  <si>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</si>
  <si>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</si>
  <si>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</si>
  <si>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</si>
  <si>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</si>
  <si>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</si>
  <si>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</si>
  <si>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</si>
  <si>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</si>
  <si>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</si>
  <si>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</si>
  <si>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</si>
  <si>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</si>
  <si>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</si>
  <si>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</si>
  <si>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</si>
  <si>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</si>
  <si>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</si>
  <si>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</si>
  <si>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</si>
  <si>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</si>
  <si>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</si>
  <si>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</si>
  <si>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</si>
  <si>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</si>
  <si>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</si>
  <si>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</si>
  <si>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</si>
  <si>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</si>
  <si>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</si>
  <si>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</si>
  <si>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</si>
  <si>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</si>
  <si>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</si>
  <si>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</si>
  <si>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</si>
  <si>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</si>
  <si>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</si>
  <si>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</si>
  <si>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</si>
  <si>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</si>
  <si>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</si>
  <si>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</si>
  <si>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</si>
  <si>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</si>
  <si>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</si>
  <si>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</si>
  <si>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</si>
  <si>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</si>
  <si>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</si>
  <si>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</si>
  <si>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</si>
  <si>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</si>
  <si>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</si>
  <si>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</si>
  <si>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</si>
  <si>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</si>
  <si>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</si>
  <si>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</si>
  <si>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</si>
  <si>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</si>
  <si>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</si>
  <si>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</si>
  <si>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</si>
  <si>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</si>
  <si>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</si>
  <si>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</si>
  <si>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</si>
  <si>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</si>
  <si>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</si>
  <si>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</si>
  <si>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</si>
  <si>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</si>
  <si>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</si>
  <si>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</si>
  <si>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</si>
  <si>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</si>
  <si>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</si>
  <si>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</si>
  <si>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</si>
  <si>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</si>
  <si>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</si>
  <si>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</si>
  <si>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</si>
  <si>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</si>
  <si>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</si>
  <si>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</si>
  <si>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</si>
  <si>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</si>
  <si>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</si>
  <si>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</si>
  <si>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</si>
  <si>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</si>
  <si>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</si>
  <si>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</si>
  <si>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</si>
  <si>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</si>
  <si>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</si>
  <si>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</si>
  <si>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</si>
  <si>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</si>
  <si>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</si>
  <si>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</si>
  <si>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</si>
  <si>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</si>
  <si>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</si>
  <si>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</si>
  <si>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</si>
  <si>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</si>
  <si>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</si>
  <si>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</si>
  <si>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</si>
  <si>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</si>
  <si>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</si>
  <si>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</si>
  <si>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</si>
  <si>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</si>
  <si>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</si>
  <si>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</si>
  <si>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</si>
  <si>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</si>
  <si>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</si>
  <si>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</si>
  <si>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</si>
  <si>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</si>
  <si>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</si>
  <si>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</si>
  <si>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</si>
  <si>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</si>
  <si>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</si>
  <si>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</si>
  <si>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</si>
  <si>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</si>
  <si>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</si>
  <si>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</si>
  <si>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</si>
  <si>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</si>
  <si>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</si>
  <si>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</si>
  <si>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</si>
  <si>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</si>
  <si>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</si>
  <si>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</si>
  <si>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</si>
  <si>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</si>
  <si>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</si>
  <si>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</si>
  <si>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</si>
  <si>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</si>
  <si>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</si>
  <si>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</si>
  <si>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</si>
  <si>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</si>
  <si>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</si>
  <si>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</si>
  <si>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</si>
  <si>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</si>
  <si>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</si>
  <si>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</si>
  <si>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</si>
  <si>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</si>
  <si>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</si>
  <si>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</si>
  <si>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</si>
  <si>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</si>
  <si>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</si>
  <si>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</si>
  <si>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</si>
  <si>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</si>
  <si>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</si>
  <si>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</si>
  <si>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</si>
  <si>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</si>
  <si>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</si>
  <si>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</si>
  <si>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</si>
  <si>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</si>
  <si>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</si>
  <si>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</si>
  <si>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</si>
  <si>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</si>
  <si>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</si>
  <si>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</si>
  <si>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</si>
  <si>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</si>
  <si>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</si>
  <si>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</si>
  <si>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</si>
  <si>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</si>
  <si>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</si>
  <si>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</si>
  <si>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</si>
  <si>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</si>
  <si>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</si>
  <si>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</si>
  <si>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</si>
  <si>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</si>
  <si>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</si>
  <si>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</si>
  <si>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</si>
  <si>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</si>
  <si>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</si>
  <si>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</si>
  <si>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</si>
  <si>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</si>
  <si>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</si>
  <si>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</si>
  <si>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</si>
  <si>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</si>
  <si>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</si>
  <si>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</si>
  <si>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</si>
  <si>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</si>
  <si>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</si>
  <si>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</si>
  <si>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</si>
  <si>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</si>
  <si>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</si>
  <si>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</si>
  <si>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</si>
  <si>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</si>
  <si>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</si>
  <si>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</si>
  <si>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</si>
  <si>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</si>
  <si>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</si>
  <si>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</si>
  <si>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</si>
  <si>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</si>
  <si>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</si>
  <si>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</si>
  <si>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</si>
  <si>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</si>
  <si>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</si>
  <si>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</si>
  <si>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</si>
  <si>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</si>
  <si>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</si>
  <si>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</si>
  <si>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</si>
  <si>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</si>
  <si>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</si>
  <si>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</si>
  <si>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</si>
  <si>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</si>
  <si>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</si>
  <si>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</si>
  <si>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</si>
  <si>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</si>
  <si>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</si>
  <si>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</si>
  <si>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</si>
  <si>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</si>
  <si>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</si>
  <si>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</si>
  <si>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</si>
  <si>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</si>
  <si>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</si>
  <si>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</si>
  <si>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</si>
  <si>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</si>
  <si>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</si>
  <si>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</si>
  <si>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</si>
  <si>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</si>
  <si>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</si>
  <si>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</si>
  <si>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</si>
  <si>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</si>
  <si>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</si>
  <si>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</si>
  <si>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</si>
  <si>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</si>
  <si>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</si>
  <si>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</si>
  <si>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</si>
  <si>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</si>
  <si>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</si>
  <si>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</si>
  <si>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</si>
  <si>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</si>
  <si>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</si>
  <si>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</si>
  <si>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</si>
  <si>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</si>
  <si>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</si>
  <si>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</si>
  <si>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</si>
  <si>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</si>
  <si>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</si>
  <si>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</si>
  <si>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</si>
  <si>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</si>
  <si>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</si>
  <si>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</si>
  <si>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</si>
  <si>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</si>
  <si>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</si>
  <si>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</si>
  <si>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</si>
  <si>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</si>
  <si>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</si>
  <si>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</si>
  <si>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</si>
  <si>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</si>
  <si>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</si>
  <si>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</si>
  <si>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</si>
  <si>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</si>
  <si>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</si>
  <si>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</si>
  <si>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</si>
  <si>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</si>
  <si>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</si>
  <si>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</si>
  <si>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</si>
  <si>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</si>
  <si>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</si>
  <si>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</si>
  <si>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</si>
  <si>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</si>
  <si>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</si>
  <si>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</si>
  <si>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</si>
  <si>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</si>
  <si>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</si>
  <si>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</si>
  <si>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</si>
  <si>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</si>
  <si>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</si>
  <si>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</si>
  <si>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</si>
  <si>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</si>
  <si>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</si>
  <si>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</si>
  <si>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</si>
  <si>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</si>
  <si>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</si>
  <si>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</si>
  <si>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</si>
  <si>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</si>
  <si>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</si>
  <si>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</si>
  <si>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</si>
  <si>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</si>
  <si>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</si>
  <si>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</si>
  <si>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</si>
  <si>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</si>
  <si>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</si>
  <si>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</si>
  <si>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</si>
  <si>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</si>
  <si>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</si>
  <si>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</si>
  <si>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</si>
  <si>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</si>
  <si>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</si>
  <si>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</si>
  <si>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</si>
  <si>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</si>
  <si>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</si>
  <si>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</si>
  <si>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</si>
  <si>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</si>
  <si>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</si>
  <si>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</si>
  <si>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</si>
  <si>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</si>
  <si>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</si>
  <si>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</si>
  <si>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</si>
  <si>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</si>
  <si>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</si>
  <si>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</si>
  <si>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</si>
  <si>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</si>
  <si>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</si>
  <si>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</si>
  <si>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</si>
  <si>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</si>
  <si>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</si>
  <si>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</si>
  <si>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</si>
  <si>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</si>
  <si>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</si>
  <si>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</si>
  <si>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</si>
  <si>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</si>
  <si>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</si>
  <si>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</si>
  <si>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</si>
  <si>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</si>
  <si>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</si>
  <si>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</si>
  <si>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</si>
  <si>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</si>
  <si>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</si>
  <si>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</si>
  <si>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</si>
  <si>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</si>
  <si>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</si>
  <si>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</si>
  <si>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</si>
  <si>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</si>
  <si>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</si>
  <si>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</si>
  <si>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</si>
  <si>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</si>
  <si>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</si>
  <si>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</si>
  <si>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</si>
  <si>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</si>
  <si>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</si>
  <si>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</si>
  <si>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</si>
  <si>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</si>
  <si>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</si>
  <si>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</si>
  <si>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</si>
  <si>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</si>
  <si>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</si>
  <si>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</si>
  <si>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</si>
  <si>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</si>
  <si>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</si>
  <si>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</si>
  <si>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</si>
  <si>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</si>
  <si>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</si>
  <si>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</si>
  <si>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</si>
  <si>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</si>
  <si>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</si>
  <si>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</si>
  <si>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</si>
  <si>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</si>
  <si>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</si>
  <si>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</si>
  <si>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</si>
  <si>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</si>
  <si>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</si>
  <si>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</si>
  <si>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</si>
  <si>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</si>
  <si>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</si>
  <si>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</si>
  <si>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</si>
  <si>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</si>
  <si>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</si>
  <si>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</si>
  <si>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</si>
  <si>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</si>
  <si>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</si>
  <si>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</si>
  <si>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</si>
  <si>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</si>
  <si>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</si>
  <si>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</si>
  <si>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</si>
  <si>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</si>
  <si>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</si>
  <si>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</si>
  <si>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</si>
  <si>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</si>
  <si>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</si>
  <si>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</si>
  <si>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</si>
  <si>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</si>
  <si>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</si>
  <si>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</si>
  <si>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</si>
  <si>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</si>
  <si>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</si>
  <si>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</si>
  <si>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</si>
  <si>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</si>
  <si>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</si>
  <si>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</si>
  <si>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</si>
  <si>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</si>
  <si>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</si>
  <si>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</si>
  <si>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</si>
  <si>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</si>
  <si>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</si>
  <si>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</si>
  <si>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</si>
  <si>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</si>
  <si>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</si>
  <si>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</si>
  <si>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</si>
  <si>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</si>
  <si>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</si>
  <si>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</si>
  <si>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</si>
  <si>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</si>
  <si>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</si>
  <si>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</si>
  <si>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</si>
  <si>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</si>
  <si>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</si>
  <si>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</si>
  <si>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</si>
  <si>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</si>
  <si>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</si>
  <si>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</si>
  <si>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</si>
  <si>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</si>
  <si>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</si>
  <si>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</si>
  <si>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</si>
  <si>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</si>
  <si>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</si>
  <si>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</si>
  <si>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</si>
  <si>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</si>
  <si>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</si>
  <si>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</si>
  <si>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</si>
  <si>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</si>
  <si>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</si>
  <si>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</si>
  <si>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</si>
  <si>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</si>
  <si>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</si>
  <si>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</si>
  <si>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</si>
  <si>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</si>
  <si>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</si>
  <si>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</si>
  <si>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</si>
  <si>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</si>
  <si>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</si>
  <si>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</si>
  <si>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</si>
  <si>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</si>
  <si>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</si>
  <si>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</si>
  <si>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</si>
  <si>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</si>
  <si>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</si>
  <si>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</si>
  <si>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</si>
  <si>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</si>
  <si>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</si>
  <si>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</si>
  <si>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</si>
  <si>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</si>
  <si>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</si>
  <si>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</si>
  <si>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</si>
  <si>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</si>
  <si>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</si>
  <si>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</si>
  <si>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</si>
  <si>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</si>
  <si>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</si>
  <si>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</si>
  <si>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</si>
  <si>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</si>
  <si>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</si>
  <si>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</si>
  <si>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</si>
  <si>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</si>
  <si>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</si>
  <si>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</si>
  <si>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</si>
  <si>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</si>
  <si>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</si>
  <si>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</si>
  <si>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</si>
  <si>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</si>
  <si>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</si>
  <si>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</si>
  <si>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</si>
  <si>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</si>
  <si>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</si>
  <si>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</si>
  <si>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</si>
  <si>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</si>
  <si>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</si>
  <si>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</si>
  <si>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</si>
  <si>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</si>
  <si>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</si>
  <si>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</si>
  <si>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</si>
  <si>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</si>
  <si>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</si>
  <si>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</si>
  <si>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</si>
  <si>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</si>
  <si>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</si>
  <si>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</si>
  <si>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</si>
  <si>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</si>
  <si>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</si>
  <si>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</si>
  <si>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</si>
  <si>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</si>
  <si>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</si>
  <si>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</si>
  <si>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</si>
  <si>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</si>
  <si>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</si>
  <si>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</si>
  <si>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</si>
  <si>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</si>
  <si>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</si>
  <si>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</si>
  <si>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</si>
  <si>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</si>
  <si>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</si>
  <si>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</si>
  <si>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</si>
  <si>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</si>
  <si>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</si>
  <si>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</si>
  <si>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</si>
  <si>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</si>
  <si>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</si>
  <si>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</si>
  <si>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</si>
  <si>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</si>
  <si>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</si>
  <si>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</si>
  <si>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</si>
  <si>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</si>
  <si>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</si>
  <si>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</si>
  <si>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</si>
  <si>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</si>
  <si>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</si>
  <si>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</si>
  <si>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</si>
  <si>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</si>
  <si>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</si>
  <si>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</si>
  <si>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</si>
  <si>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</si>
  <si>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</si>
  <si>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</si>
  <si>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</si>
  <si>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</si>
  <si>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</si>
  <si>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</si>
  <si>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</si>
  <si>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</si>
  <si>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</si>
  <si>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</si>
  <si>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</si>
  <si>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</si>
  <si>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</si>
  <si>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</si>
  <si>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</si>
  <si>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</si>
  <si>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</si>
  <si>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</si>
  <si>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</si>
  <si>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</si>
  <si>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</si>
  <si>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</si>
  <si>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</si>
  <si>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</si>
  <si>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</si>
  <si>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</si>
  <si>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</si>
  <si>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</si>
  <si>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</si>
  <si>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</si>
  <si>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</si>
  <si>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</si>
  <si>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</si>
  <si>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</si>
  <si>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</si>
  <si>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</si>
  <si>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</si>
  <si>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</si>
  <si>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</si>
  <si>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</si>
  <si>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</si>
  <si>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</si>
  <si>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</si>
  <si>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</si>
  <si>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</si>
  <si>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</si>
  <si>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</si>
  <si>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</si>
  <si>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</si>
  <si>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</si>
  <si>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</si>
  <si>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</si>
  <si>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</si>
  <si>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</si>
  <si>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</si>
  <si>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</si>
  <si>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</si>
  <si>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</si>
  <si>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</si>
  <si>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</si>
  <si>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</si>
  <si>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</si>
  <si>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</si>
  <si>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</si>
  <si>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</si>
  <si>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</si>
  <si>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</si>
  <si>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</si>
  <si>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</si>
  <si>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</si>
  <si>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</si>
  <si>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</si>
  <si>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</si>
  <si>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</si>
  <si>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</si>
  <si>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</si>
  <si>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</si>
  <si>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</si>
  <si>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</si>
  <si>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</si>
  <si>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</si>
  <si>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</si>
  <si>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</si>
  <si>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</si>
  <si>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</si>
  <si>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</si>
  <si>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</si>
  <si>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</si>
  <si>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</si>
  <si>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</si>
  <si>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</si>
  <si>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</si>
  <si>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</si>
  <si>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</si>
  <si>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</si>
  <si>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</si>
  <si>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</si>
  <si>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</si>
  <si>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</si>
  <si>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</si>
  <si>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</si>
  <si>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</si>
  <si>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</si>
  <si>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</si>
  <si>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</si>
  <si>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</si>
  <si>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</si>
  <si>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</si>
  <si>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</si>
  <si>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</si>
  <si>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</si>
  <si>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</si>
  <si>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</si>
  <si>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</si>
  <si>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</si>
  <si>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</si>
  <si>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</si>
  <si>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</si>
  <si>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</si>
  <si>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</si>
  <si>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</si>
  <si>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</si>
  <si>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</si>
  <si>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</si>
  <si>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</si>
  <si>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</si>
  <si>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</si>
  <si>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</si>
  <si>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</si>
  <si>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</si>
  <si>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</si>
  <si>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</si>
  <si>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</si>
  <si>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</si>
  <si>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</si>
  <si>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</si>
  <si>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</si>
  <si>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</si>
  <si>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</si>
  <si>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</si>
  <si>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</si>
  <si>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</si>
  <si>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</si>
  <si>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</si>
  <si>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</si>
  <si>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</si>
  <si>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</si>
  <si>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</si>
  <si>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</si>
  <si>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</si>
  <si>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</si>
  <si>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</si>
  <si>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</si>
  <si>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</si>
  <si>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</si>
  <si>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</si>
  <si>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</si>
  <si>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</si>
  <si>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</si>
  <si>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</si>
  <si>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</si>
  <si>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</si>
  <si>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</si>
  <si>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</si>
  <si>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</si>
  <si>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</si>
  <si>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</si>
  <si>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</si>
  <si>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</si>
  <si>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</si>
  <si>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</si>
  <si>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</si>
  <si>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</si>
  <si>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</si>
  <si>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</si>
  <si>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</si>
  <si>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</si>
  <si>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</si>
  <si>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</si>
  <si>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</si>
  <si>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</si>
  <si>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</si>
  <si>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</si>
  <si>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</si>
  <si>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</si>
  <si>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</si>
  <si>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</si>
  <si>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</si>
  <si>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</si>
  <si>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</si>
  <si>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</si>
  <si>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</si>
  <si>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</si>
  <si>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</si>
  <si>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</si>
  <si>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</si>
  <si>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</si>
  <si>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</si>
  <si>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</si>
  <si>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</si>
  <si>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</si>
  <si>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</si>
  <si>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</si>
  <si>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</si>
  <si>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</si>
  <si>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</si>
  <si>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</si>
  <si>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</si>
  <si>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</si>
  <si>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</si>
  <si>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</si>
  <si>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</si>
  <si>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</si>
  <si>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</si>
  <si>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</si>
  <si>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</si>
  <si>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</si>
  <si>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</si>
  <si>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</si>
  <si>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</si>
  <si>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</si>
  <si>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</si>
  <si>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</si>
  <si>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</si>
  <si>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</si>
  <si>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</si>
  <si>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</si>
  <si>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</si>
  <si>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</si>
  <si>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</si>
  <si>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</si>
  <si>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</si>
  <si>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</si>
  <si>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</si>
  <si>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</si>
  <si>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</si>
  <si>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</si>
  <si>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</si>
  <si>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</si>
  <si>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</si>
  <si>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</si>
  <si>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</si>
  <si>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</si>
  <si>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</si>
  <si>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</si>
  <si>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</si>
  <si>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</si>
  <si>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</si>
  <si>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</si>
  <si>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</si>
  <si>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</si>
  <si>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</si>
  <si>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</si>
  <si>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</si>
  <si>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</si>
  <si>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</si>
  <si>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</si>
  <si>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</si>
  <si>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</si>
  <si>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</si>
  <si>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</si>
  <si>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</si>
  <si>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</si>
  <si>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</si>
  <si>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</si>
  <si>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</si>
  <si>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</si>
  <si>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</si>
  <si>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</si>
  <si>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</si>
  <si>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</si>
  <si>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</si>
  <si>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</si>
  <si>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</si>
  <si>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</si>
  <si>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</si>
  <si>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</si>
  <si>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</si>
  <si>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</si>
  <si>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</si>
  <si>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</si>
  <si>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</si>
  <si>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</si>
  <si>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</si>
  <si>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</si>
  <si>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</si>
  <si>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</si>
  <si>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</si>
  <si>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</si>
  <si>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</si>
  <si>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</si>
  <si>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</si>
  <si>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</si>
  <si>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</si>
  <si>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</si>
  <si>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</si>
  <si>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</si>
  <si>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</si>
  <si>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</si>
  <si>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</si>
  <si>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</si>
  <si>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</si>
  <si>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</si>
  <si>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</si>
  <si>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</si>
  <si>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</si>
  <si>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</si>
  <si>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</si>
  <si>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</si>
  <si>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</si>
  <si>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</si>
  <si>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</si>
  <si>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</si>
  <si>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</si>
  <si>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</si>
  <si>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</si>
  <si>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</si>
  <si>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</si>
  <si>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</si>
  <si>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</si>
  <si>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</si>
  <si>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</si>
  <si>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</si>
  <si>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</si>
  <si>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</si>
  <si>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</si>
  <si>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</si>
  <si>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</si>
  <si>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</si>
  <si>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</si>
  <si>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</si>
  <si>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</si>
  <si>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</si>
  <si>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</si>
  <si>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</si>
  <si>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</si>
  <si>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</si>
  <si>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</si>
  <si>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</si>
  <si>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</si>
  <si>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</si>
  <si>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</si>
  <si>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</si>
  <si>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</si>
  <si>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</si>
  <si>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</si>
  <si>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</si>
  <si>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</si>
  <si>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</si>
  <si>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</si>
  <si>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</si>
  <si>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</si>
  <si>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</si>
  <si>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</si>
  <si>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</si>
  <si>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</si>
  <si>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</si>
  <si>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</si>
  <si>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</si>
  <si>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</si>
  <si>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</si>
  <si>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</si>
  <si>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</si>
  <si>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</si>
  <si>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</si>
  <si>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</si>
  <si>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</si>
  <si>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</si>
  <si>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</si>
  <si>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</si>
  <si>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</si>
  <si>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</si>
  <si>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</si>
  <si>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</si>
  <si>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</si>
  <si>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</si>
  <si>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</si>
  <si>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</si>
  <si>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</si>
  <si>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</si>
  <si>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</si>
  <si>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</si>
  <si>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</si>
  <si>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</si>
  <si>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</si>
  <si>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</si>
  <si>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</si>
  <si>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</si>
  <si>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</si>
  <si>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</si>
  <si>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</si>
  <si>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</si>
  <si>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</si>
  <si>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</si>
  <si>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</si>
  <si>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</si>
  <si>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</si>
  <si>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</si>
  <si>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</si>
  <si>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</si>
  <si>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</si>
  <si>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</si>
  <si>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</si>
  <si>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</si>
  <si>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</si>
  <si>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</si>
  <si>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</si>
  <si>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</si>
  <si>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</si>
  <si>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</si>
  <si>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</si>
  <si>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</si>
  <si>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</si>
  <si>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</si>
  <si>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</si>
  <si>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</si>
  <si>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</si>
  <si>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</si>
  <si>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</si>
  <si>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</si>
  <si>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</si>
  <si>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</si>
  <si>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</si>
  <si>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</si>
  <si>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</si>
  <si>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</si>
  <si>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</si>
  <si>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</si>
  <si>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</si>
  <si>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</si>
  <si>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</si>
  <si>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</si>
  <si>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</si>
  <si>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</si>
  <si>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</si>
  <si>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</si>
  <si>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</si>
  <si>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</si>
  <si>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</si>
  <si>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</si>
  <si>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</si>
  <si>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</si>
  <si>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</si>
  <si>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</si>
  <si>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</si>
  <si>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</si>
  <si>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</si>
  <si>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</si>
  <si>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</si>
  <si>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</si>
  <si>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</si>
  <si>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</si>
  <si>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</si>
  <si>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</si>
  <si>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</si>
  <si>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</si>
  <si>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</si>
  <si>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</si>
  <si>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</si>
  <si>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</si>
  <si>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</si>
  <si>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</si>
  <si>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</si>
  <si>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</si>
  <si>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</si>
  <si>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</si>
  <si>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</si>
  <si>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</si>
  <si>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</si>
  <si>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</si>
  <si>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</si>
  <si>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</si>
  <si>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</si>
  <si>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</si>
  <si>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</si>
  <si>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</si>
  <si>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</si>
  <si>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</si>
  <si>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</si>
  <si>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</si>
  <si>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</si>
  <si>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</si>
  <si>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</si>
  <si>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</si>
  <si>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</si>
  <si>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</si>
  <si>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</si>
  <si>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</si>
  <si>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</si>
  <si>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</si>
  <si>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</si>
  <si>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</si>
  <si>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</si>
  <si>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</si>
  <si>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</si>
  <si>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</si>
  <si>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</si>
  <si>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</si>
  <si>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</si>
  <si>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</si>
  <si>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</si>
  <si>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</si>
  <si>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</si>
  <si>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</si>
  <si>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</si>
  <si>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</si>
  <si>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</si>
  <si>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</si>
  <si>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</si>
  <si>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</si>
  <si>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</si>
  <si>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</si>
  <si>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</si>
  <si>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</si>
  <si>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</si>
  <si>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</si>
  <si>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</si>
  <si>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</si>
  <si>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</si>
  <si>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</si>
  <si>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</si>
  <si>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</si>
  <si>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</si>
  <si>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</si>
  <si>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</si>
  <si>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</si>
  <si>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</si>
  <si>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</si>
  <si>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</si>
  <si>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</si>
  <si>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</si>
  <si>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</si>
  <si>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</si>
  <si>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</si>
  <si>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</si>
  <si>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</si>
  <si>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</si>
  <si>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</si>
  <si>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</si>
  <si>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</si>
  <si>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</si>
  <si>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</si>
  <si>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</si>
  <si>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</si>
  <si>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</si>
  <si>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</si>
  <si>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</si>
  <si>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</si>
  <si>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</si>
  <si>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</si>
  <si>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</si>
  <si>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</si>
  <si>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</si>
  <si>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</si>
  <si>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</si>
  <si>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</si>
  <si>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</si>
  <si>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</si>
  <si>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</si>
  <si>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</si>
  <si>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</si>
  <si>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</si>
  <si>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</si>
  <si>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</si>
  <si>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</si>
  <si>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</si>
  <si>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</si>
  <si>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</si>
  <si>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</si>
  <si>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</si>
  <si>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</si>
  <si>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</si>
  <si>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</si>
  <si>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</si>
  <si>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</si>
  <si>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</si>
  <si>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</si>
  <si>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</si>
  <si>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</si>
  <si>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</si>
  <si>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</si>
  <si>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</si>
  <si>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</si>
  <si>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</si>
  <si>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</si>
  <si>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</si>
  <si>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</si>
  <si>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</si>
  <si>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</si>
  <si>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</si>
  <si>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</si>
  <si>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</si>
  <si>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</si>
  <si>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</si>
  <si>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</si>
  <si>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</si>
  <si>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</si>
  <si>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</si>
  <si>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</si>
  <si>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</si>
  <si>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</si>
  <si>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</si>
  <si>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</si>
  <si>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</si>
  <si>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</si>
  <si>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</si>
  <si>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</si>
  <si>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</si>
  <si>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</si>
  <si>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</si>
  <si>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</si>
  <si>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</si>
  <si>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</si>
  <si>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</si>
  <si>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</si>
  <si>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</si>
  <si>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</si>
  <si>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</si>
  <si>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</si>
  <si>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</si>
  <si>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</si>
  <si>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</si>
  <si>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</si>
  <si>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</si>
  <si>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</si>
  <si>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</si>
  <si>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</si>
  <si>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</si>
  <si>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</si>
  <si>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</si>
  <si>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</si>
  <si>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</si>
  <si>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</si>
  <si>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</si>
  <si>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</si>
  <si>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</si>
  <si>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</si>
  <si>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</si>
  <si>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</si>
  <si>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</si>
  <si>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</si>
  <si>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</si>
  <si>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</si>
  <si>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</si>
  <si>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</si>
  <si>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</si>
  <si>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</si>
  <si>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</si>
  <si>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</si>
  <si>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</si>
  <si>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</si>
  <si>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</si>
  <si>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</si>
  <si>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</si>
  <si>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</si>
  <si>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</si>
  <si>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</si>
  <si>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</si>
  <si>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</si>
  <si>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</si>
  <si>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</si>
  <si>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</si>
  <si>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</si>
  <si>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</si>
  <si>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</si>
  <si>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</si>
  <si>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</si>
  <si>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</si>
  <si>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</si>
  <si>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</si>
  <si>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</si>
  <si>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</si>
  <si>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</si>
  <si>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</si>
  <si>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</si>
  <si>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</si>
  <si>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</si>
  <si>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</si>
  <si>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</si>
  <si>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</si>
  <si>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</si>
  <si>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</si>
  <si>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</si>
  <si>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</si>
  <si>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</si>
  <si>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</si>
  <si>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</si>
  <si>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</si>
  <si>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</si>
  <si>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</si>
  <si>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</si>
  <si>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</si>
  <si>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</si>
  <si>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</si>
  <si>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</si>
  <si>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</si>
  <si>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</si>
  <si>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</si>
  <si>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</si>
  <si>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</si>
  <si>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</si>
  <si>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</si>
  <si>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</si>
  <si>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</si>
  <si>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</si>
  <si>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</si>
  <si>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</si>
  <si>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</si>
  <si>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</si>
  <si>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</si>
  <si>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</si>
  <si>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</si>
  <si>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</si>
  <si>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</si>
  <si>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</si>
  <si>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</si>
  <si>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</si>
  <si>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</si>
  <si>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</si>
  <si>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</si>
  <si>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</si>
  <si>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</si>
  <si>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</si>
  <si>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</si>
  <si>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</si>
  <si>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</si>
  <si>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</si>
  <si>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</si>
  <si>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</si>
  <si>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</si>
  <si>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</si>
  <si>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</si>
  <si>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</si>
  <si>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</si>
  <si>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</si>
  <si>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</si>
  <si>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</si>
  <si>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</si>
  <si>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</si>
  <si>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</si>
  <si>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</si>
  <si>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</si>
  <si>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</si>
  <si>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</si>
  <si>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</si>
  <si>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</si>
  <si>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</si>
  <si>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</si>
  <si>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</si>
  <si>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</si>
  <si>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</si>
  <si>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</si>
  <si>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</si>
  <si>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</si>
  <si>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</si>
  <si>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</si>
  <si>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</si>
  <si>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</si>
  <si>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</si>
  <si>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</si>
  <si>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</si>
  <si>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</si>
  <si>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</si>
  <si>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</si>
  <si>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</si>
  <si>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</si>
  <si>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</si>
  <si>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</si>
  <si>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</si>
  <si>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</si>
  <si>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</si>
  <si>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</si>
  <si>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</si>
  <si>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</si>
  <si>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</si>
  <si>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</si>
  <si>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</si>
  <si>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</si>
  <si>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</si>
  <si>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</si>
  <si>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</si>
  <si>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</si>
  <si>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</si>
  <si>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</si>
  <si>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</si>
  <si>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</si>
  <si>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</si>
  <si>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</si>
  <si>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</si>
  <si>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</si>
  <si>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</si>
  <si>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</si>
  <si>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</si>
  <si>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</si>
  <si>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</si>
  <si>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</si>
  <si>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</si>
  <si>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</si>
  <si>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</si>
  <si>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</si>
  <si>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</si>
  <si>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</si>
  <si>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</si>
  <si>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</si>
  <si>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</si>
  <si>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</si>
  <si>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</si>
  <si>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</si>
  <si>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</si>
  <si>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</si>
  <si>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</si>
  <si>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</si>
  <si>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</si>
  <si>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</si>
  <si>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</si>
  <si>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</si>
  <si>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</si>
  <si>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</si>
  <si>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</si>
  <si>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</si>
  <si>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</si>
  <si>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</si>
  <si>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</si>
  <si>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</si>
  <si>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</si>
  <si>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</si>
  <si>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</si>
  <si>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</si>
  <si>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</si>
  <si>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</si>
  <si>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</si>
  <si>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</si>
  <si>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</si>
  <si>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</si>
  <si>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</si>
  <si>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</si>
  <si>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</si>
  <si>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</si>
  <si>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</si>
  <si>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</si>
  <si>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</si>
  <si>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</si>
  <si>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</si>
  <si>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</si>
  <si>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</si>
  <si>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</si>
  <si>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</si>
  <si>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</si>
  <si>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</si>
  <si>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</si>
  <si>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</si>
  <si>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</si>
  <si>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</si>
  <si>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</si>
  <si>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</si>
  <si>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</si>
  <si>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</si>
  <si>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</si>
  <si>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</si>
  <si>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</si>
  <si>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</si>
  <si>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</si>
  <si>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</si>
  <si>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</si>
  <si>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</si>
  <si>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</si>
  <si>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</si>
  <si>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</si>
  <si>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</si>
  <si>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</si>
  <si>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</si>
  <si>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</si>
  <si>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</si>
  <si>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</si>
  <si>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</si>
  <si>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</si>
  <si>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</si>
  <si>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</si>
  <si>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</si>
  <si>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</si>
  <si>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</si>
  <si>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</si>
  <si>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</si>
  <si>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</si>
  <si>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</si>
  <si>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</si>
  <si>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</si>
  <si>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</si>
  <si>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</si>
  <si>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</si>
  <si>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</si>
  <si>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</si>
  <si>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</si>
  <si>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</si>
  <si>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</si>
  <si>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</si>
  <si>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</si>
  <si>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</si>
  <si>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</si>
  <si>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</si>
  <si>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</si>
  <si>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</si>
  <si>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</si>
  <si>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</si>
  <si>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</si>
  <si>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</si>
  <si>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</si>
  <si>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</si>
  <si>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</si>
  <si>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</si>
  <si>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</si>
  <si>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</si>
  <si>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</si>
  <si>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</si>
  <si>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</si>
  <si>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</si>
  <si>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</si>
  <si>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</si>
  <si>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</si>
  <si>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</si>
  <si>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</si>
  <si>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</si>
  <si>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</si>
  <si>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</si>
  <si>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</si>
  <si>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</si>
  <si>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</si>
  <si>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</si>
  <si>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</si>
  <si>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</si>
  <si>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</si>
  <si>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</si>
  <si>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</si>
  <si>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</si>
  <si>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</si>
  <si>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</si>
  <si>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</si>
  <si>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</si>
  <si>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</si>
  <si>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</si>
  <si>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</si>
  <si>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</si>
  <si>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</si>
  <si>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</si>
  <si>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</si>
  <si>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</si>
  <si>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</si>
  <si>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</si>
  <si>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</si>
  <si>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</si>
  <si>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</si>
  <si>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</si>
  <si>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</si>
  <si>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</si>
  <si>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</si>
  <si>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</si>
  <si>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</si>
  <si>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</si>
  <si>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</si>
  <si>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</si>
  <si>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</si>
  <si>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</si>
  <si>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</si>
  <si>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</si>
  <si>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</si>
  <si>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</si>
  <si>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</si>
  <si>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</si>
  <si>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</si>
  <si>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</si>
  <si>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</si>
  <si>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</si>
  <si>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</si>
  <si>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</si>
  <si>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</si>
  <si>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</si>
  <si>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</si>
  <si>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</si>
  <si>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</si>
  <si>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</si>
  <si>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</si>
  <si>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</si>
  <si>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</si>
  <si>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</si>
  <si>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</si>
  <si>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</si>
  <si>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</si>
  <si>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</si>
  <si>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</si>
  <si>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</si>
  <si>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</si>
  <si>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</si>
  <si>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</si>
  <si>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</si>
  <si>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</si>
  <si>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</si>
  <si>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</si>
  <si>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</si>
  <si>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</si>
  <si>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</si>
  <si>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</si>
  <si>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</si>
  <si>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</si>
  <si>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</si>
  <si>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</si>
  <si>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</si>
  <si>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</si>
  <si>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</si>
  <si>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</si>
  <si>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</si>
  <si>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</si>
  <si>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</si>
  <si>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</si>
  <si>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</si>
  <si>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</si>
  <si>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</si>
  <si>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</si>
  <si>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</si>
  <si>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</si>
  <si>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</si>
  <si>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</si>
  <si>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</si>
  <si>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</si>
  <si>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</si>
  <si>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</si>
  <si>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</si>
  <si>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</si>
  <si>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</si>
  <si>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</si>
  <si>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</si>
  <si>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</si>
  <si>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</si>
  <si>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</si>
  <si>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</si>
  <si>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</si>
  <si>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</si>
  <si>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</si>
  <si>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</si>
  <si>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</si>
  <si>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</si>
  <si>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</si>
  <si>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</si>
  <si>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</si>
  <si>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</si>
  <si>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</si>
  <si>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</si>
  <si>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</si>
  <si>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</si>
  <si>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</si>
  <si>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</si>
  <si>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</si>
  <si>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</si>
  <si>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</si>
  <si>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</si>
  <si>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</si>
  <si>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</si>
  <si>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</si>
  <si>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</si>
  <si>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</si>
  <si>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</si>
  <si>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</si>
  <si>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</si>
  <si>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</si>
  <si>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</si>
  <si>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</si>
  <si>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</si>
  <si>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</si>
  <si>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</si>
  <si>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</si>
  <si>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</si>
  <si>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</si>
  <si>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</si>
  <si>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</si>
  <si>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</si>
  <si>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</si>
  <si>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</si>
  <si>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</si>
  <si>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</si>
  <si>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</si>
  <si>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</si>
  <si>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</si>
  <si>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</si>
  <si>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</si>
  <si>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</si>
  <si>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</si>
  <si>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</si>
  <si>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</si>
  <si>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</si>
  <si>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</si>
  <si>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</si>
  <si>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</si>
  <si>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</si>
  <si>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</si>
  <si>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</si>
  <si>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</si>
  <si>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</si>
  <si>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</si>
  <si>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</si>
  <si>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</si>
  <si>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</si>
  <si>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</si>
  <si>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</si>
  <si>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</si>
  <si>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</si>
  <si>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</si>
  <si>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</si>
  <si>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</si>
  <si>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</si>
  <si>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</si>
  <si>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</si>
  <si>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</si>
  <si>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</si>
  <si>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</si>
  <si>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</si>
  <si>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</si>
  <si>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</si>
  <si>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</si>
  <si>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</si>
  <si>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</si>
  <si>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</si>
  <si>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</si>
  <si>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</si>
  <si>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</si>
  <si>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</si>
  <si>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</si>
  <si>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</si>
  <si>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</si>
  <si>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</si>
  <si>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</si>
  <si>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</si>
  <si>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</si>
  <si>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</si>
  <si>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</si>
  <si>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</si>
  <si>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</si>
  <si>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</si>
  <si>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</si>
  <si>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</si>
  <si>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</si>
  <si>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</si>
  <si>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</si>
  <si>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</si>
  <si>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</si>
  <si>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</si>
  <si>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</si>
  <si>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</si>
  <si>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</si>
  <si>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</si>
  <si>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</si>
  <si>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</si>
  <si>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</si>
  <si>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</si>
  <si>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</si>
  <si>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</si>
  <si>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</si>
  <si>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</si>
  <si>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</si>
  <si>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</si>
  <si>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</si>
  <si>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</si>
  <si>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</si>
  <si>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</si>
  <si>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</si>
  <si>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</si>
  <si>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</si>
  <si>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</si>
  <si>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</si>
  <si>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</si>
  <si>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</si>
  <si>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</si>
  <si>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</si>
  <si>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</si>
  <si>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</si>
  <si>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</si>
  <si>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</si>
  <si>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</si>
  <si>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</si>
  <si>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</si>
  <si>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</si>
  <si>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</si>
  <si>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</si>
  <si>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</si>
  <si>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</si>
  <si>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</si>
  <si>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</si>
  <si>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</si>
  <si>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</si>
  <si>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</si>
  <si>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</si>
  <si>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</si>
  <si>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</si>
  <si>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</si>
  <si>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</si>
  <si>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</si>
  <si>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</si>
  <si>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</si>
  <si>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</si>
  <si>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</si>
  <si>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</si>
  <si>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</si>
  <si>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</si>
  <si>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</si>
  <si>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</si>
  <si>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</si>
  <si>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</si>
  <si>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</si>
  <si>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</si>
  <si>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</si>
  <si>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</si>
  <si>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</si>
  <si>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</si>
  <si>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</si>
  <si>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</si>
  <si>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</si>
  <si>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</si>
  <si>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</si>
  <si>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</si>
  <si>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</si>
  <si>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</si>
  <si>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</si>
  <si>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</si>
  <si>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</si>
  <si>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</si>
  <si>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</si>
  <si>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</si>
  <si>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</si>
  <si>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</si>
  <si>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</si>
  <si>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</si>
  <si>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</si>
  <si>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</si>
  <si>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</si>
  <si>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</si>
  <si>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</si>
  <si>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</si>
  <si>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</si>
  <si>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</si>
  <si>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</si>
  <si>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</si>
  <si>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</si>
  <si>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</si>
  <si>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</si>
  <si>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</si>
  <si>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</si>
  <si>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</si>
  <si>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</si>
  <si>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</si>
  <si>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</si>
  <si>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</si>
  <si>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</si>
  <si>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</si>
  <si>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</si>
  <si>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</si>
  <si>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</si>
  <si>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</si>
  <si>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</si>
  <si>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</si>
  <si>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</si>
  <si>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</si>
  <si>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</si>
  <si>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</si>
  <si>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</si>
  <si>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</si>
  <si>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</si>
  <si>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</si>
  <si>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</si>
  <si>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</si>
  <si>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</si>
  <si>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</si>
  <si>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</si>
  <si>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</si>
  <si>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</si>
  <si>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</si>
  <si>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</si>
  <si>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</si>
  <si>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</si>
  <si>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</si>
  <si>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</si>
  <si>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</si>
  <si>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</si>
  <si>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</si>
  <si>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</si>
  <si>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</si>
  <si>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</si>
  <si>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</si>
  <si>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</si>
  <si>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</si>
  <si>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</si>
  <si>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</si>
  <si>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</si>
  <si>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</si>
  <si>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</si>
  <si>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</si>
  <si>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</si>
  <si>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</si>
  <si>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</si>
  <si>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</si>
  <si>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</si>
  <si>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</si>
  <si>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</si>
  <si>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</si>
  <si>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</si>
  <si>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</si>
  <si>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</si>
  <si>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</si>
  <si>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</si>
  <si>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</si>
  <si>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</si>
  <si>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</si>
  <si>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</si>
  <si>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</si>
  <si>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</si>
  <si>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</si>
  <si>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</si>
  <si>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</si>
  <si>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</si>
  <si>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</si>
  <si>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</si>
  <si>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</si>
  <si>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</si>
  <si>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</si>
  <si>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</si>
  <si>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</si>
  <si>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</si>
  <si>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</si>
  <si>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</si>
  <si>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</si>
  <si>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</si>
  <si>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</si>
  <si>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</si>
  <si>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</si>
  <si>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</si>
  <si>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</si>
  <si>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</si>
  <si>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</si>
  <si>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</si>
  <si>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</si>
  <si>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</si>
  <si>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</si>
  <si>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</si>
  <si>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</si>
  <si>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</si>
  <si>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</si>
  <si>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</si>
  <si>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</si>
  <si>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</si>
  <si>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</si>
  <si>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</si>
  <si>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</si>
  <si>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</si>
  <si>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</si>
  <si>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</si>
  <si>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</si>
  <si>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</si>
  <si>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</si>
  <si>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</si>
  <si>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</si>
  <si>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</si>
  <si>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</si>
  <si>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</si>
  <si>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</si>
  <si>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</si>
  <si>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</si>
  <si>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</si>
  <si>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</si>
  <si>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</si>
  <si>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</si>
  <si>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</si>
  <si>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</si>
  <si>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</si>
  <si>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</si>
  <si>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</si>
  <si>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</si>
  <si>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</si>
  <si>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</si>
  <si>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</si>
  <si>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</si>
  <si>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</si>
  <si>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</si>
  <si>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</si>
  <si>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</si>
  <si>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</si>
  <si>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</si>
  <si>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</si>
  <si>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</si>
  <si>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</si>
  <si>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</si>
  <si>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</si>
  <si>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</si>
  <si>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</si>
  <si>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</si>
  <si>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</si>
  <si>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</si>
  <si>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</si>
  <si>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</si>
  <si>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</si>
  <si>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</si>
  <si>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</si>
  <si>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</si>
  <si>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</si>
  <si>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</si>
  <si>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</si>
  <si>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</si>
  <si>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</si>
  <si>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</si>
  <si>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</si>
  <si>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</si>
  <si>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</si>
  <si>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</si>
  <si>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</si>
  <si>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</si>
  <si>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</si>
  <si>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</si>
  <si>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</si>
  <si>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</si>
  <si>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</si>
  <si>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</si>
  <si>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</si>
  <si>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</si>
  <si>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</si>
  <si>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</si>
  <si>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</si>
  <si>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</si>
  <si>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</si>
  <si>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</si>
  <si>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</si>
  <si>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</si>
  <si>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</si>
  <si>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</si>
  <si>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</si>
  <si>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</si>
  <si>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</si>
  <si>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</si>
  <si>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</si>
  <si>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</si>
  <si>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</si>
  <si>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</si>
  <si>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</si>
  <si>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</si>
  <si>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</si>
  <si>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</si>
  <si>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</si>
  <si>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</si>
  <si>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</si>
  <si>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</si>
  <si>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</si>
  <si>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</si>
  <si>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</si>
  <si>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</si>
  <si>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</si>
  <si>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</si>
  <si>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</si>
  <si>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</si>
  <si>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</si>
  <si>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</si>
  <si>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</si>
  <si>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</si>
  <si>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</si>
  <si>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</si>
  <si>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</si>
  <si>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</si>
  <si>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</si>
  <si>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</si>
  <si>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</si>
  <si>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</si>
  <si>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</si>
  <si>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</si>
  <si>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</si>
  <si>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</si>
  <si>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</si>
  <si>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</si>
  <si>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</si>
  <si>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</si>
  <si>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</si>
  <si>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</si>
  <si>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</si>
  <si>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</si>
  <si>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</si>
  <si>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</si>
  <si>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</si>
  <si>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</si>
  <si>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</si>
  <si>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</si>
  <si>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</si>
  <si>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</si>
  <si>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</si>
  <si>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</si>
  <si>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</si>
  <si>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</si>
  <si>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</si>
  <si>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</si>
  <si>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</si>
  <si>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</si>
  <si>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</si>
  <si>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</si>
  <si>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</si>
  <si>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</si>
  <si>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</si>
  <si>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</si>
  <si>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</si>
  <si>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</si>
  <si>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</si>
  <si>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</si>
  <si>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</si>
  <si>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</si>
  <si>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</si>
  <si>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</si>
  <si>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</si>
  <si>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</si>
  <si>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</si>
  <si>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</si>
  <si>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</si>
  <si>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</si>
  <si>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</si>
  <si>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</si>
  <si>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</si>
  <si>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</si>
  <si>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</si>
  <si>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</si>
  <si>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</si>
  <si>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</si>
  <si>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</si>
  <si>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</si>
  <si>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</si>
  <si>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</si>
  <si>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</si>
  <si>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</si>
  <si>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</si>
  <si>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</si>
  <si>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</si>
  <si>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</si>
  <si>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</si>
  <si>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</si>
  <si>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</si>
  <si>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</si>
  <si>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</si>
  <si>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</si>
  <si>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</si>
  <si>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</si>
  <si>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</si>
  <si>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</si>
  <si>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</si>
  <si>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</si>
  <si>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</si>
  <si>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</si>
  <si>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</si>
  <si>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</si>
  <si>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</si>
  <si>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</si>
  <si>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</si>
  <si>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</si>
  <si>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</si>
  <si>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</si>
  <si>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</si>
  <si>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</si>
  <si>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</si>
  <si>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</si>
  <si>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</si>
  <si>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</si>
  <si>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</si>
  <si>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</si>
  <si>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</si>
  <si>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</si>
  <si>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</si>
  <si>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</si>
  <si>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</si>
  <si>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</si>
  <si>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</si>
  <si>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</si>
  <si>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</si>
  <si>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</si>
  <si>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</si>
  <si>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</si>
  <si>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</si>
  <si>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</si>
  <si>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</si>
  <si>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</si>
  <si>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</si>
  <si>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</si>
  <si>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</si>
  <si>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</si>
  <si>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</si>
  <si>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</si>
  <si>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</si>
  <si>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</si>
  <si>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</si>
  <si>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</si>
  <si>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</si>
  <si>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</si>
  <si>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</si>
  <si>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</si>
  <si>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</si>
  <si>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</si>
  <si>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</si>
  <si>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</si>
  <si>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</si>
  <si>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</si>
  <si>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</si>
  <si>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</si>
  <si>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</si>
  <si>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</si>
  <si>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</si>
  <si>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</si>
  <si>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</si>
  <si>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</si>
  <si>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</si>
  <si>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</si>
  <si>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</si>
  <si>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</si>
  <si>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</si>
  <si>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</si>
  <si>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</si>
  <si>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</si>
  <si>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</si>
  <si>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</si>
  <si>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</si>
  <si>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</si>
  <si>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</si>
  <si>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</si>
  <si>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</si>
  <si>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</si>
  <si>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</si>
  <si>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</si>
  <si>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</si>
  <si>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</si>
  <si>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</si>
  <si>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</si>
  <si>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</si>
  <si>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</si>
  <si>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</si>
  <si>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</si>
  <si>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</si>
  <si>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</si>
  <si>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</si>
  <si>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</si>
  <si>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</si>
  <si>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</si>
  <si>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</si>
  <si>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</si>
  <si>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</si>
  <si>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</si>
  <si>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</si>
  <si>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</si>
  <si>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</si>
  <si>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</si>
  <si>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</si>
  <si>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</si>
  <si>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</si>
  <si>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</si>
  <si>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</si>
  <si>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</si>
  <si>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</si>
  <si>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</si>
  <si>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</si>
  <si>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</si>
  <si>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</si>
  <si>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</si>
  <si>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</si>
  <si>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</si>
  <si>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</si>
  <si>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</si>
  <si>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</si>
  <si>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</si>
  <si>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</si>
  <si>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</si>
  <si>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</si>
  <si>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</si>
  <si>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</si>
  <si>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</si>
  <si>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</si>
  <si>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</si>
  <si>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</si>
  <si>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</si>
  <si>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</si>
  <si>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</si>
  <si>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</si>
  <si>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</si>
  <si>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</si>
  <si>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</si>
  <si>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</si>
  <si>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</si>
  <si>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</si>
  <si>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</si>
  <si>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</si>
  <si>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</si>
  <si>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</si>
  <si>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</si>
  <si>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</si>
  <si>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</si>
  <si>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</si>
  <si>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</si>
  <si>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</si>
  <si>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</si>
  <si>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</si>
  <si>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</si>
  <si>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</si>
  <si>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</si>
  <si>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</si>
  <si>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</si>
  <si>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</si>
  <si>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</si>
  <si>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</si>
  <si>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</si>
  <si>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</si>
  <si>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</si>
  <si>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</si>
  <si>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</si>
  <si>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</si>
  <si>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</si>
  <si>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</si>
  <si>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</si>
  <si>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</si>
  <si>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</si>
  <si>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</si>
  <si>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</si>
  <si>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</si>
  <si>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</si>
  <si>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</si>
  <si>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</si>
  <si>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</si>
  <si>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</si>
  <si>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</si>
  <si>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</si>
  <si>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</si>
  <si>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</si>
  <si>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</si>
  <si>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</si>
  <si>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</si>
  <si>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</si>
  <si>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</si>
  <si>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</si>
  <si>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</si>
  <si>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</si>
  <si>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</si>
  <si>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</si>
  <si>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</si>
  <si>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</si>
  <si>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</si>
  <si>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</si>
  <si>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</si>
  <si>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</si>
  <si>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</si>
  <si>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</si>
  <si>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</si>
  <si>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</si>
  <si>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</si>
  <si>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</si>
  <si>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</si>
  <si>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</si>
  <si>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</si>
  <si>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</si>
  <si>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</si>
  <si>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</si>
  <si>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</si>
  <si>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</si>
  <si>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</si>
  <si>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</si>
  <si>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</si>
  <si>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</si>
  <si>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</si>
  <si>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</si>
  <si>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</si>
  <si>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</si>
  <si>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</si>
  <si>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</si>
  <si>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</si>
  <si>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</si>
  <si>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</si>
  <si>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</si>
  <si>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</si>
  <si>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</si>
  <si>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</si>
  <si>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</si>
  <si>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</si>
  <si>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</si>
  <si>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</si>
  <si>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</si>
  <si>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</si>
  <si>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</si>
  <si>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</si>
  <si>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</si>
  <si>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</si>
  <si>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</si>
  <si>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</si>
  <si>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</si>
  <si>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</si>
  <si>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</si>
  <si>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</si>
  <si>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</si>
  <si>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</si>
  <si>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</si>
  <si>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</si>
  <si>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</si>
  <si>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</si>
  <si>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</si>
  <si>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</si>
  <si>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</si>
  <si>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</si>
  <si>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</si>
  <si>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</si>
  <si>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</si>
  <si>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</si>
  <si>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</si>
  <si>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</si>
  <si>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</si>
  <si>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</si>
  <si>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</si>
  <si>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</si>
  <si>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</si>
  <si>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</si>
  <si>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</si>
  <si>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</si>
  <si>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</si>
  <si>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</si>
  <si>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</si>
  <si>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</si>
  <si>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</si>
  <si>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</si>
  <si>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</si>
  <si>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</si>
  <si>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</si>
  <si>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</si>
  <si>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</si>
  <si>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</si>
  <si>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</si>
  <si>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</si>
  <si>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</si>
  <si>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</si>
  <si>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</si>
  <si>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</si>
  <si>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</si>
  <si>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</si>
  <si>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</si>
  <si>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</si>
  <si>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</si>
  <si>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</si>
  <si>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</si>
  <si>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</si>
  <si>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</si>
  <si>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</si>
  <si>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</si>
  <si>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</si>
  <si>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</si>
  <si>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</si>
  <si>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</si>
  <si>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</si>
  <si>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</si>
  <si>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</si>
  <si>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</si>
  <si>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</si>
  <si>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</si>
  <si>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</si>
  <si>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</si>
  <si>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</si>
  <si>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</si>
  <si>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</si>
  <si>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</si>
  <si>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</si>
  <si>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</si>
  <si>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</si>
  <si>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</si>
  <si>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</si>
  <si>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</si>
  <si>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</si>
  <si>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</si>
  <si>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</si>
  <si>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</si>
  <si>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</si>
  <si>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</si>
  <si>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</si>
  <si>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</si>
  <si>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</si>
  <si>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</si>
  <si>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</si>
  <si>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</si>
  <si>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</si>
  <si>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</si>
  <si>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</si>
  <si>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</si>
  <si>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</si>
  <si>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</si>
  <si>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</si>
  <si>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</si>
  <si>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</si>
  <si>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</si>
  <si>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</si>
  <si>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</si>
  <si>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</si>
  <si>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</si>
  <si>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</si>
  <si>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</si>
  <si>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</si>
  <si>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</si>
  <si>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</si>
  <si>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</si>
  <si>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</si>
  <si>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</si>
  <si>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</si>
  <si>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</si>
  <si>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</si>
  <si>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</si>
  <si>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</si>
  <si>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</si>
  <si>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</si>
  <si>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</si>
  <si>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</si>
  <si>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</si>
  <si>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</si>
  <si>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</si>
  <si>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</si>
  <si>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</si>
  <si>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</si>
  <si>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</si>
  <si>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</si>
  <si>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</si>
  <si>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</si>
  <si>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</si>
  <si>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</si>
  <si>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</si>
  <si>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</si>
  <si>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</si>
  <si>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</si>
  <si>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</si>
  <si>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</si>
  <si>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</si>
  <si>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</si>
  <si>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</si>
  <si>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</si>
  <si>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</si>
  <si>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</si>
  <si>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</si>
  <si>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</si>
  <si>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</si>
  <si>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</si>
  <si>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</si>
  <si>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</si>
  <si>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</si>
  <si>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</si>
  <si>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</si>
  <si>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</si>
  <si>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</si>
  <si>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</si>
  <si>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</si>
  <si>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</si>
  <si>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</si>
  <si>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</si>
  <si>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</si>
  <si>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</si>
  <si>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</si>
  <si>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</si>
  <si>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</si>
  <si>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</si>
  <si>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</si>
  <si>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</si>
  <si>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</si>
  <si>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</si>
  <si>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</si>
  <si>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</si>
  <si>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</si>
  <si>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</si>
  <si>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</si>
  <si>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</si>
  <si>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</si>
  <si>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</si>
  <si>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</si>
  <si>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</si>
  <si>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</si>
  <si>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</si>
  <si>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</si>
  <si>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</si>
  <si>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</si>
  <si>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</si>
  <si>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</si>
  <si>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</si>
  <si>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</si>
  <si>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</si>
  <si>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</si>
  <si>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</si>
  <si>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</si>
  <si>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</si>
  <si>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</si>
  <si>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</si>
  <si>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</si>
  <si>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</si>
  <si>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</si>
  <si>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</si>
  <si>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</si>
  <si>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</si>
  <si>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</si>
  <si>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</si>
  <si>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</si>
  <si>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</si>
  <si>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</si>
  <si>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</si>
  <si>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</si>
  <si>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</si>
  <si>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</si>
  <si>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</si>
  <si>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</si>
  <si>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</si>
  <si>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</si>
  <si>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</si>
  <si>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</si>
  <si>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</si>
  <si>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</si>
  <si>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</si>
  <si>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</si>
  <si>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</si>
  <si>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</si>
  <si>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</si>
  <si>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</si>
  <si>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</si>
  <si>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</si>
  <si>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</si>
  <si>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</si>
  <si>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</si>
  <si>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</si>
  <si>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</si>
  <si>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</si>
  <si>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</si>
  <si>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</si>
  <si>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</si>
  <si>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</si>
  <si>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</si>
  <si>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</si>
  <si>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</si>
  <si>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</si>
  <si>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</si>
  <si>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</si>
  <si>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</si>
  <si>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</si>
  <si>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</si>
  <si>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</si>
  <si>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</si>
  <si>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</si>
  <si>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</si>
  <si>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</si>
  <si>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</si>
  <si>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</si>
  <si>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</si>
  <si>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</si>
  <si>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</si>
  <si>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</si>
  <si>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</si>
  <si>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</si>
  <si>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</si>
  <si>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</si>
  <si>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</si>
  <si>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</si>
  <si>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</si>
  <si>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</si>
  <si>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</si>
  <si>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</si>
  <si>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</si>
  <si>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</si>
  <si>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</si>
  <si>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</si>
  <si>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</si>
  <si>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</si>
  <si>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</si>
  <si>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</si>
  <si>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</si>
  <si>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</si>
  <si>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</si>
  <si>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</si>
  <si>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</si>
  <si>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</si>
  <si>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</si>
  <si>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</si>
  <si>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</si>
  <si>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</si>
  <si>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</si>
  <si>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</si>
  <si>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</si>
  <si>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</si>
  <si>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</si>
  <si>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</si>
  <si>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</si>
  <si>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</si>
  <si>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</si>
  <si>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</si>
  <si>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</si>
  <si>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</si>
  <si>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</si>
  <si>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</si>
  <si>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</si>
  <si>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</si>
  <si>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</si>
  <si>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</si>
  <si>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</si>
  <si>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</si>
  <si>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</si>
  <si>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</si>
  <si>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</si>
  <si>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</si>
  <si>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</si>
  <si>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</si>
  <si>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</si>
  <si>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</si>
  <si>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</si>
  <si>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</si>
  <si>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</si>
  <si>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</si>
  <si>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</si>
  <si>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</si>
  <si>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</si>
  <si>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</si>
  <si>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</si>
  <si>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</si>
  <si>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</si>
  <si>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</si>
  <si>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</si>
  <si>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</si>
  <si>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</si>
  <si>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</si>
  <si>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</si>
  <si>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</si>
  <si>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</si>
  <si>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</si>
  <si>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</si>
  <si>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</si>
  <si>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</si>
  <si>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</si>
  <si>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</si>
  <si>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</si>
  <si>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</si>
  <si>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</si>
  <si>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</si>
  <si>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</si>
  <si>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</si>
  <si>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</si>
  <si>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</si>
  <si>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</si>
  <si>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</si>
  <si>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</si>
  <si>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</si>
  <si>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</si>
  <si>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</si>
  <si>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</si>
  <si>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</si>
  <si>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</si>
  <si>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</si>
  <si>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</si>
  <si>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</si>
  <si>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</si>
  <si>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</si>
  <si>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</si>
  <si>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</si>
  <si>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</si>
  <si>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</si>
  <si>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</si>
  <si>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</si>
  <si>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</si>
  <si>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</si>
  <si>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</si>
  <si>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</si>
  <si>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</si>
  <si>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</si>
  <si>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</si>
  <si>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</si>
  <si>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</si>
  <si>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</si>
  <si>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</si>
  <si>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</si>
  <si>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</si>
  <si>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</si>
  <si>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</si>
  <si>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</si>
  <si>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</si>
  <si>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</si>
  <si>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</si>
  <si>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</si>
  <si>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</si>
  <si>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</si>
  <si>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</si>
  <si>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</si>
  <si>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</si>
  <si>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</si>
  <si>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</si>
  <si>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</si>
  <si>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</si>
  <si>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</si>
  <si>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</si>
  <si>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</si>
  <si>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</si>
  <si>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</si>
  <si>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</si>
  <si>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</si>
  <si>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</si>
  <si>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</si>
  <si>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</si>
  <si>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</si>
  <si>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</si>
  <si>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</si>
  <si>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</si>
  <si>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</si>
  <si>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</si>
  <si>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</si>
  <si>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</si>
  <si>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</si>
  <si>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</si>
  <si>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</si>
  <si>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</si>
  <si>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</si>
  <si>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</si>
  <si>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</si>
  <si>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</si>
  <si>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</si>
  <si>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</si>
  <si>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</si>
  <si>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</si>
  <si>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</si>
  <si>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</si>
  <si>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</si>
  <si>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</si>
  <si>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</si>
  <si>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</si>
  <si>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</si>
  <si>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</si>
  <si>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</si>
  <si>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</si>
  <si>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</si>
  <si>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</si>
  <si>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</si>
  <si>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</si>
  <si>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</si>
  <si>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</si>
  <si>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</si>
  <si>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</si>
  <si>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</si>
  <si>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</si>
  <si>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</si>
  <si>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</si>
  <si>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</si>
  <si>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</si>
  <si>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</si>
  <si>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</si>
  <si>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</si>
  <si>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</si>
  <si>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</si>
  <si>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</si>
  <si>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</si>
  <si>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</si>
  <si>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</si>
  <si>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</si>
  <si>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</si>
  <si>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</si>
  <si>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</si>
  <si>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</si>
  <si>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</si>
  <si>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</si>
  <si>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</si>
  <si>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</si>
  <si>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</si>
  <si>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</si>
  <si>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</si>
  <si>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</si>
  <si>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</si>
  <si>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</si>
  <si>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</si>
  <si>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</si>
  <si>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</si>
  <si>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</si>
  <si>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</si>
  <si>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</si>
  <si>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</si>
  <si>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</si>
  <si>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</si>
  <si>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</si>
  <si>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</si>
  <si>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</si>
  <si>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</si>
  <si>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</si>
  <si>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</si>
  <si>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</si>
  <si>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</si>
  <si>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</si>
  <si>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</si>
  <si>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</si>
  <si>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</si>
  <si>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</si>
  <si>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</si>
  <si>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</si>
  <si>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</si>
  <si>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</si>
  <si>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</si>
  <si>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</si>
  <si>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</si>
  <si>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</si>
  <si>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</si>
  <si>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</si>
  <si>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</si>
  <si>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</si>
  <si>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</si>
  <si>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</si>
  <si>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</si>
  <si>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</si>
  <si>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</si>
  <si>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</si>
  <si>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</si>
  <si>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</si>
  <si>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</si>
  <si>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</si>
  <si>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</si>
  <si>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</si>
  <si>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</si>
  <si>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</si>
  <si>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</si>
  <si>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</si>
  <si>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</si>
  <si>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</si>
  <si>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</si>
  <si>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</si>
  <si>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</si>
  <si>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</si>
  <si>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</si>
  <si>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</si>
  <si>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</si>
  <si>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</si>
  <si>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</si>
  <si>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</si>
  <si>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</si>
  <si>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</si>
  <si>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</si>
  <si>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</si>
  <si>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</si>
  <si>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</si>
  <si>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</si>
  <si>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</si>
  <si>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</si>
  <si>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</si>
  <si>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</si>
  <si>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</si>
  <si>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</si>
  <si>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</si>
  <si>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</si>
  <si>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</si>
  <si>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</si>
  <si>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</si>
  <si>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</si>
  <si>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</si>
  <si>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</si>
  <si>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</si>
  <si>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</si>
  <si>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</si>
  <si>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</si>
  <si>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</si>
  <si>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</si>
  <si>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</si>
  <si>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</si>
  <si>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</si>
  <si>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</si>
  <si>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</si>
  <si>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</si>
  <si>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</si>
  <si>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</si>
  <si>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</si>
  <si>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</si>
  <si>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</si>
  <si>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</si>
  <si>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</si>
  <si>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</si>
  <si>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</si>
  <si>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</si>
  <si>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</si>
  <si>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</si>
  <si>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</si>
  <si>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</si>
  <si>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</si>
  <si>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</si>
  <si>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</si>
  <si>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</si>
  <si>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</si>
  <si>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</si>
  <si>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</si>
  <si>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</si>
  <si>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</si>
  <si>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</si>
  <si>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</si>
  <si>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</si>
  <si>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</si>
  <si>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</si>
  <si>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</si>
  <si>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</si>
  <si>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</si>
  <si>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</si>
  <si>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</si>
  <si>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</si>
  <si>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</si>
  <si>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</si>
  <si>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</si>
  <si>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</si>
  <si>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</si>
  <si>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</si>
  <si>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</si>
  <si>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</si>
  <si>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</si>
  <si>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</si>
  <si>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</si>
  <si>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</si>
  <si>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</si>
  <si>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</si>
  <si>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</si>
  <si>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</si>
  <si>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</si>
  <si>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</si>
  <si>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</si>
  <si>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</si>
  <si>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</si>
  <si>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</si>
  <si>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</si>
  <si>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</si>
  <si>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</si>
  <si>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</si>
  <si>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</si>
  <si>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</si>
  <si>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</si>
  <si>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</si>
  <si>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</si>
  <si>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</si>
  <si>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</si>
  <si>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</si>
  <si>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</si>
  <si>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</si>
  <si>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</si>
  <si>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</si>
  <si>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</si>
  <si>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</si>
  <si>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</si>
  <si>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</si>
  <si>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</si>
  <si>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</si>
  <si>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</si>
  <si>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</si>
  <si>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</si>
  <si>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</si>
  <si>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</si>
  <si>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</si>
  <si>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</si>
  <si>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</si>
  <si>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</si>
  <si>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</si>
  <si>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</si>
  <si>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</si>
  <si>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</si>
  <si>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</si>
  <si>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</si>
  <si>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</si>
  <si>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</si>
  <si>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</si>
  <si>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</si>
  <si>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</si>
  <si>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</si>
  <si>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</si>
  <si>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</si>
  <si>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</si>
  <si>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</si>
  <si>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</si>
  <si>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</si>
  <si>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</si>
  <si>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</si>
  <si>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</si>
  <si>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</si>
  <si>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</si>
  <si>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</si>
  <si>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</si>
  <si>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</si>
  <si>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</si>
  <si>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</si>
  <si>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</si>
  <si>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</si>
  <si>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</si>
  <si>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</si>
  <si>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</si>
  <si>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</si>
  <si>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</si>
  <si>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</si>
  <si>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</si>
  <si>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</si>
  <si>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</si>
  <si>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</si>
  <si>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</si>
  <si>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</si>
  <si>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</si>
  <si>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</si>
  <si>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</si>
  <si>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</si>
  <si>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</si>
  <si>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</si>
  <si>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</si>
  <si>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</si>
  <si>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</si>
  <si>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</si>
  <si>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</si>
  <si>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</si>
  <si>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</si>
  <si>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</si>
  <si>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</si>
  <si>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</si>
  <si>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</si>
  <si>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</si>
  <si>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</si>
  <si>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</si>
  <si>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</si>
  <si>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</si>
  <si>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</si>
  <si>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</si>
  <si>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</si>
  <si>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</si>
  <si>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</si>
  <si>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</si>
  <si>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</si>
  <si>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</si>
  <si>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</si>
  <si>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</si>
  <si>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</si>
  <si>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</si>
  <si>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</si>
  <si>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</si>
  <si>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</si>
  <si>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</si>
  <si>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</si>
  <si>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</si>
  <si>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</si>
  <si>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</si>
  <si>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</si>
  <si>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</si>
  <si>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</si>
  <si>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</si>
  <si>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</si>
  <si>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</si>
  <si>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</si>
  <si>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</si>
  <si>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</si>
  <si>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</si>
  <si>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</si>
  <si>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</si>
  <si>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</si>
  <si>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</si>
  <si>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</si>
  <si>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</si>
  <si>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</si>
  <si>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</si>
  <si>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</si>
  <si>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</si>
  <si>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</si>
  <si>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</si>
  <si>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</si>
  <si>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</si>
  <si>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</si>
  <si>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</si>
  <si>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</si>
  <si>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</si>
  <si>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</si>
  <si>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</si>
  <si>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</si>
  <si>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</si>
  <si>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</si>
  <si>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</si>
  <si>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</si>
  <si>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</si>
  <si>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</si>
  <si>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</si>
  <si>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</si>
  <si>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</si>
  <si>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</si>
  <si>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</si>
  <si>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</si>
  <si>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</si>
  <si>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</si>
  <si>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</si>
  <si>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</si>
  <si>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</si>
  <si>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</si>
  <si>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</si>
  <si>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</si>
  <si>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</si>
  <si>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</si>
  <si>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</si>
  <si>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</si>
  <si>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</si>
  <si>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</si>
  <si>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</si>
  <si>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</si>
  <si>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</si>
  <si>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</si>
  <si>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</si>
  <si>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</si>
  <si>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</si>
  <si>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</si>
  <si>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</si>
  <si>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</si>
  <si>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</si>
  <si>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</si>
  <si>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</si>
  <si>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</si>
  <si>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</si>
  <si>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</si>
  <si>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</si>
  <si>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</si>
  <si>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</si>
  <si>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</si>
  <si>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</si>
  <si>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</si>
  <si>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</si>
  <si>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</si>
  <si>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</si>
  <si>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</si>
  <si>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</si>
  <si>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</si>
  <si>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</si>
  <si>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</si>
  <si>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</si>
  <si>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</si>
  <si>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</si>
  <si>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</si>
  <si>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</si>
  <si>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</si>
  <si>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</si>
  <si>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</si>
  <si>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</si>
  <si>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</si>
  <si>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</si>
  <si>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</si>
  <si>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</si>
  <si>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</si>
  <si>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</si>
  <si>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</si>
  <si>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</si>
  <si>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</si>
  <si>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</si>
  <si>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</si>
  <si>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</si>
  <si>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</si>
  <si>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</si>
  <si>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</si>
  <si>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</si>
  <si>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</si>
  <si>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</si>
  <si>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</si>
  <si>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</si>
  <si>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</si>
  <si>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</si>
  <si>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</si>
  <si>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</si>
  <si>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</si>
  <si>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</si>
  <si>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</si>
  <si>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</si>
  <si>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</si>
  <si>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</si>
  <si>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</si>
  <si>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</si>
  <si>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</si>
  <si>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</si>
  <si>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</si>
  <si>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</si>
  <si>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</si>
  <si>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</si>
  <si>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</si>
  <si>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</si>
  <si>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</si>
  <si>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</si>
  <si>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</si>
  <si>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</si>
  <si>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</si>
  <si>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</si>
  <si>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</si>
  <si>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</si>
  <si>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</si>
  <si>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</si>
  <si>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</si>
  <si>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</si>
  <si>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</si>
  <si>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</si>
  <si>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</si>
  <si>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</si>
  <si>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</si>
  <si>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</si>
  <si>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</si>
  <si>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</si>
  <si>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</si>
  <si>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</si>
  <si>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</si>
  <si>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</si>
  <si>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</si>
  <si>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</si>
  <si>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</si>
  <si>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</si>
  <si>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</si>
  <si>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</si>
  <si>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</si>
  <si>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</si>
  <si>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</si>
  <si>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</si>
  <si>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</si>
  <si>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</si>
  <si>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</si>
  <si>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</si>
  <si>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</si>
  <si>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</si>
  <si>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</si>
  <si>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</si>
  <si>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</si>
  <si>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</si>
  <si>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</si>
  <si>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</si>
  <si>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</si>
  <si>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</si>
  <si>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</si>
  <si>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</si>
  <si>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</si>
  <si>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</si>
  <si>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</si>
  <si>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</si>
  <si>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</si>
  <si>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</si>
  <si>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</si>
  <si>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</si>
  <si>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</si>
  <si>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</si>
  <si>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</si>
  <si>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</si>
  <si>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</si>
  <si>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</si>
  <si>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</si>
  <si>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</si>
  <si>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</si>
  <si>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</si>
  <si>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</si>
  <si>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</si>
  <si>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</si>
  <si>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</si>
  <si>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</si>
  <si>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</si>
  <si>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</si>
  <si>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</si>
  <si>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</si>
  <si>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</si>
  <si>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</si>
  <si>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</si>
  <si>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</si>
  <si>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</si>
  <si>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</si>
  <si>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</si>
  <si>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</si>
  <si>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</si>
  <si>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</si>
  <si>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</si>
  <si>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</si>
  <si>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</si>
  <si>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</si>
  <si>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</si>
  <si>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</si>
  <si>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</si>
  <si>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</si>
  <si>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</si>
  <si>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</si>
  <si>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</si>
  <si>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</si>
  <si>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</si>
  <si>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</si>
  <si>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</si>
  <si>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</si>
  <si>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</si>
  <si>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</si>
  <si>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</si>
  <si>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</si>
  <si>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</si>
  <si>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</si>
  <si>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</si>
  <si>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</si>
  <si>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</si>
  <si>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</si>
  <si>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</si>
  <si>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</si>
  <si>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</si>
  <si>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</si>
  <si>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</si>
  <si>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</si>
  <si>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</si>
  <si>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</si>
  <si>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</si>
  <si>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</si>
  <si>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</si>
  <si>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</si>
  <si>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</si>
  <si>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</si>
  <si>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</si>
  <si>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</si>
  <si>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</si>
  <si>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</si>
  <si>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</si>
  <si>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</si>
  <si>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</si>
  <si>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</si>
  <si>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</si>
  <si>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</si>
  <si>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</si>
  <si>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</si>
  <si>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</si>
  <si>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</si>
  <si>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</si>
  <si>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</si>
  <si>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</si>
  <si>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</si>
  <si>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</si>
  <si>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</si>
  <si>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</si>
  <si>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</si>
  <si>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</si>
  <si>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</si>
  <si>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</si>
  <si>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</si>
  <si>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</si>
  <si>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</si>
  <si>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</si>
  <si>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</si>
  <si>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</si>
  <si>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</si>
  <si>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</si>
  <si>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</si>
  <si>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</si>
  <si>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</si>
  <si>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</si>
  <si>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</si>
  <si>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</si>
  <si>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</si>
  <si>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</si>
  <si>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</si>
  <si>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</si>
  <si>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</si>
  <si>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</si>
  <si>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</si>
  <si>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</si>
  <si>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</si>
  <si>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</si>
  <si>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</si>
  <si>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</si>
  <si>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</si>
  <si>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</si>
  <si>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</si>
  <si>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</si>
  <si>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</si>
  <si>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</si>
  <si>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</si>
  <si>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</si>
  <si>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</si>
  <si>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</si>
  <si>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</si>
  <si>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</si>
  <si>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</si>
  <si>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</si>
  <si>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</si>
  <si>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</si>
  <si>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</si>
  <si>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</si>
  <si>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</si>
  <si>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</si>
  <si>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</si>
  <si>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</si>
  <si>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</si>
  <si>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</si>
  <si>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</si>
  <si>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</si>
  <si>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</si>
  <si>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</si>
  <si>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</si>
  <si>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</si>
  <si>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</si>
  <si>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</si>
  <si>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</si>
  <si>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</si>
  <si>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</si>
  <si>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</si>
  <si>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</si>
  <si>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</si>
  <si>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</si>
  <si>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</si>
  <si>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</si>
  <si>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</si>
  <si>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</si>
  <si>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</si>
  <si>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</si>
  <si>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</si>
  <si>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</si>
  <si>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</si>
  <si>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</si>
  <si>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</si>
  <si>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</si>
  <si>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</si>
  <si>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</si>
  <si>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</si>
  <si>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</si>
  <si>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</si>
  <si>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</si>
  <si>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</si>
  <si>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</si>
  <si>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</si>
  <si>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</si>
  <si>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</si>
  <si>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</si>
  <si>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</si>
  <si>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</si>
  <si>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</si>
  <si>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</si>
  <si>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</si>
  <si>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</si>
  <si>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</si>
  <si>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</si>
  <si>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</si>
  <si>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</si>
  <si>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</si>
  <si>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</si>
  <si>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</si>
  <si>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</si>
  <si>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</si>
  <si>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</si>
  <si>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</si>
  <si>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</si>
  <si>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</si>
  <si>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</si>
  <si>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</si>
  <si>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</si>
  <si>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</si>
  <si>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</si>
  <si>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</si>
  <si>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</si>
  <si>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</si>
  <si>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</si>
  <si>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</si>
  <si>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</si>
  <si>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</si>
  <si>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</si>
  <si>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</si>
  <si>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</si>
  <si>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</si>
  <si>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</si>
  <si>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</si>
  <si>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</si>
  <si>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</si>
  <si>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</si>
  <si>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</si>
  <si>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</si>
  <si>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</si>
  <si>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</si>
  <si>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</si>
  <si>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</si>
  <si>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</si>
  <si>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</si>
  <si>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</si>
  <si>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</si>
  <si>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</si>
  <si>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</si>
  <si>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</si>
  <si>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</si>
  <si>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</si>
  <si>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</si>
  <si>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</si>
  <si>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</si>
  <si>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</si>
  <si>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</si>
  <si>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</si>
  <si>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</si>
  <si>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</si>
  <si>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</si>
  <si>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</si>
  <si>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</si>
  <si>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</si>
  <si>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</si>
  <si>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</si>
  <si>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</si>
  <si>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</si>
  <si>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</si>
  <si>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</si>
  <si>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</si>
  <si>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</si>
  <si>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</si>
  <si>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</si>
  <si>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</si>
  <si>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</si>
  <si>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</si>
  <si>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</si>
  <si>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</si>
  <si>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</si>
  <si>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</si>
  <si>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</si>
  <si>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</si>
  <si>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</si>
  <si>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</si>
  <si>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</si>
  <si>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</si>
  <si>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</si>
  <si>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</si>
  <si>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</si>
  <si>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</si>
  <si>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</si>
  <si>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</si>
  <si>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</si>
  <si>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</si>
  <si>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</si>
  <si>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</si>
  <si>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</si>
  <si>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</si>
  <si>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</si>
  <si>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</si>
  <si>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</si>
  <si>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</si>
  <si>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</si>
  <si>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</si>
  <si>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</si>
  <si>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</si>
  <si>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</si>
  <si>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</si>
  <si>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</si>
  <si>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</si>
  <si>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</si>
  <si>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</si>
  <si>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</si>
  <si>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</si>
  <si>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</si>
  <si>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</si>
  <si>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</si>
  <si>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</si>
  <si>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</si>
  <si>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</si>
  <si>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</si>
  <si>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</si>
  <si>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</si>
  <si>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</si>
  <si>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</si>
  <si>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</si>
  <si>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</si>
  <si>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</si>
  <si>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</si>
  <si>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</si>
  <si>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</si>
  <si>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</si>
  <si>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</si>
  <si>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</si>
  <si>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</si>
  <si>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</si>
  <si>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</si>
  <si>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</si>
  <si>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</si>
  <si>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</si>
  <si>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</si>
  <si>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</si>
  <si>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</si>
  <si>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</si>
  <si>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</si>
  <si>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</si>
  <si>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</si>
  <si>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</si>
  <si>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</si>
  <si>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</si>
  <si>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</si>
  <si>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</si>
  <si>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</si>
  <si>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</si>
  <si>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</si>
  <si>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</si>
  <si>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</si>
  <si>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</si>
  <si>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</si>
  <si>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</si>
  <si>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</si>
  <si>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</si>
  <si>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</si>
  <si>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</si>
  <si>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</si>
  <si>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</si>
  <si>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</si>
  <si>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</si>
  <si>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</si>
  <si>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</si>
  <si>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</si>
  <si>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</si>
  <si>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</si>
  <si>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</si>
  <si>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</si>
  <si>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</si>
  <si>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</si>
  <si>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</si>
  <si>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</si>
  <si>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</si>
  <si>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</si>
  <si>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</si>
  <si>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</si>
  <si>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</si>
  <si>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</si>
  <si>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</si>
  <si>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</si>
  <si>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</si>
  <si>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</si>
  <si>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</si>
  <si>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</si>
  <si>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</si>
  <si>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</si>
  <si>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</si>
  <si>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</si>
  <si>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</si>
  <si>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</si>
  <si>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</si>
  <si>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</si>
  <si>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</si>
  <si>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</si>
  <si>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</si>
  <si>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</si>
  <si>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</si>
  <si>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</si>
  <si>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</si>
  <si>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</si>
  <si>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</si>
  <si>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</si>
  <si>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</si>
  <si>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</si>
  <si>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</si>
  <si>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</si>
  <si>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</si>
  <si>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</si>
  <si>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</si>
  <si>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</si>
  <si>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</si>
  <si>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</si>
  <si>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</si>
  <si>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</si>
  <si>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</si>
  <si>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</si>
  <si>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</si>
  <si>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</si>
  <si>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</si>
  <si>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</si>
  <si>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</si>
  <si>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</si>
  <si>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</si>
  <si>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</si>
  <si>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</si>
  <si>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</si>
  <si>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</si>
  <si>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</si>
  <si>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</si>
  <si>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</si>
  <si>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</si>
  <si>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</si>
  <si>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</si>
  <si>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</si>
  <si>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</si>
  <si>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</si>
  <si>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</si>
  <si>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</si>
  <si>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</si>
  <si>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</si>
  <si>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</si>
  <si>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</si>
  <si>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</si>
  <si>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</si>
  <si>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</si>
  <si>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</si>
  <si>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</si>
  <si>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</si>
  <si>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</si>
  <si>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</si>
  <si>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</si>
  <si>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</si>
  <si>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</si>
  <si>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</si>
  <si>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</si>
  <si>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</si>
  <si>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</si>
  <si>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</si>
  <si>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</si>
  <si>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</si>
  <si>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</si>
  <si>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</si>
  <si>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</si>
  <si>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</si>
  <si>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</si>
  <si>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</si>
  <si>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</si>
  <si>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</si>
  <si>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</si>
  <si>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</si>
  <si>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</si>
  <si>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</si>
  <si>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</si>
  <si>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</si>
  <si>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</si>
  <si>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</si>
  <si>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</si>
  <si>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</si>
  <si>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</si>
  <si>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</si>
  <si>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</si>
  <si>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</si>
  <si>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</si>
  <si>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</si>
  <si>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</si>
  <si>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</si>
  <si>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</si>
  <si>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</si>
  <si>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</si>
  <si>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</si>
  <si>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</si>
  <si>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</si>
  <si>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</si>
  <si>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</si>
  <si>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</si>
  <si>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</si>
  <si>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</si>
  <si>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</si>
  <si>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</si>
  <si>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</si>
  <si>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</si>
  <si>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</si>
  <si>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</si>
  <si>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</si>
  <si>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</si>
  <si>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</si>
  <si>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</si>
  <si>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</si>
  <si>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</si>
  <si>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</si>
  <si>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</si>
  <si>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</si>
  <si>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</si>
  <si>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</si>
  <si>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</si>
  <si>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</si>
  <si>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</si>
  <si>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</si>
  <si>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</si>
  <si>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</si>
  <si>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</si>
  <si>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</si>
  <si>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</si>
  <si>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</si>
  <si>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</si>
  <si>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</si>
  <si>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</si>
  <si>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</si>
  <si>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</si>
  <si>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</si>
  <si>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</si>
  <si>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</si>
  <si>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</si>
  <si>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</si>
  <si>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</si>
  <si>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</si>
  <si>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</si>
  <si>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</si>
  <si>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</si>
  <si>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</si>
  <si>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</si>
  <si>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</si>
  <si>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</si>
  <si>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</si>
  <si>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</si>
  <si>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</si>
  <si>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</si>
  <si>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</si>
  <si>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</si>
  <si>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</si>
  <si>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</si>
  <si>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</si>
  <si>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</si>
  <si>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</si>
  <si>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</si>
  <si>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</si>
  <si>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</si>
  <si>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</si>
  <si>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</si>
  <si>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</si>
  <si>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</si>
  <si>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</si>
  <si>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</si>
  <si>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</si>
  <si>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</si>
  <si>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</si>
  <si>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</si>
  <si>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</si>
  <si>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</si>
  <si>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</si>
  <si>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</si>
  <si>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</si>
  <si>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</si>
  <si>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</si>
  <si>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</si>
  <si>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</si>
  <si>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</si>
  <si>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</si>
  <si>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</si>
  <si>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</si>
  <si>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</si>
  <si>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</si>
  <si>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</si>
  <si>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</si>
  <si>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</si>
  <si>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</si>
  <si>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</si>
  <si>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</si>
  <si>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</si>
  <si>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</si>
  <si>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</si>
  <si>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</si>
  <si>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</si>
  <si>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</si>
  <si>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</si>
  <si>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</si>
  <si>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</si>
  <si>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</si>
  <si>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</si>
  <si>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</si>
  <si>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</si>
  <si>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</si>
  <si>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</si>
  <si>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</si>
  <si>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</si>
  <si>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</si>
  <si>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</si>
  <si>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</si>
  <si>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</si>
  <si>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</si>
  <si>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</si>
  <si>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</si>
  <si>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</si>
  <si>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</si>
  <si>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</si>
  <si>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</si>
  <si>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</si>
  <si>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</si>
  <si>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</si>
  <si>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</si>
  <si>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</si>
  <si>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</si>
  <si>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</si>
  <si>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</si>
  <si>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</si>
  <si>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</si>
  <si>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</si>
  <si>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</si>
  <si>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</si>
  <si>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</si>
  <si>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</si>
  <si>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</si>
  <si>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</si>
  <si>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</si>
  <si>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</si>
  <si>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</si>
  <si>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</si>
  <si>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</si>
  <si>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</si>
  <si>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</si>
  <si>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</si>
  <si>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</si>
  <si>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</si>
  <si>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</si>
  <si>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</si>
  <si>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</si>
  <si>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</si>
  <si>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</si>
  <si>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</si>
  <si>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</si>
  <si>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</si>
  <si>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</si>
  <si>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</si>
  <si>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</si>
  <si>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</si>
  <si>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</si>
  <si>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</si>
  <si>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</si>
  <si>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</si>
  <si>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</si>
  <si>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</si>
  <si>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</si>
  <si>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</si>
  <si>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</si>
  <si>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</si>
  <si>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</si>
  <si>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</si>
  <si>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</si>
  <si>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</si>
  <si>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</si>
  <si>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</si>
  <si>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</si>
  <si>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</si>
  <si>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</si>
  <si>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</si>
  <si>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</si>
  <si>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</si>
  <si>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</si>
  <si>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</si>
  <si>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</si>
  <si>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</si>
  <si>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</si>
  <si>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</si>
  <si>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</si>
  <si>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</si>
  <si>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</si>
  <si>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</si>
  <si>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</si>
  <si>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</si>
  <si>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</si>
  <si>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</si>
  <si>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</si>
  <si>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</si>
  <si>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</si>
  <si>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</si>
  <si>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</si>
  <si>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</si>
  <si>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</si>
  <si>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</si>
  <si>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</si>
  <si>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</si>
  <si>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</si>
  <si>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</si>
  <si>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</si>
  <si>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</si>
  <si>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</si>
  <si>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</si>
  <si>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</si>
  <si>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</si>
  <si>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</si>
  <si>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</si>
  <si>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</si>
  <si>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</si>
  <si>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</si>
  <si>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</si>
  <si>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</si>
  <si>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</si>
  <si>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</si>
  <si>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</si>
  <si>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</si>
  <si>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</si>
  <si>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</si>
  <si>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</si>
  <si>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</si>
  <si>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</si>
  <si>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</si>
  <si>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</si>
  <si>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</si>
  <si>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</si>
  <si>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</si>
  <si>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</si>
  <si>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</si>
  <si>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</si>
  <si>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</si>
  <si>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</si>
  <si>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</si>
  <si>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</si>
  <si>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</si>
  <si>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</si>
  <si>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</si>
  <si>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</si>
  <si>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</si>
  <si>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</si>
  <si>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</si>
  <si>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</si>
  <si>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</si>
  <si>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</si>
  <si>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</si>
  <si>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</si>
  <si>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</si>
  <si>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</si>
  <si>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</si>
  <si>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</si>
  <si>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</si>
  <si>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</si>
  <si>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</si>
  <si>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</si>
  <si>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</si>
  <si>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</si>
  <si>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</si>
  <si>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</si>
  <si>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</si>
  <si>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</si>
  <si>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</si>
  <si>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</si>
  <si>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</si>
  <si>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</si>
  <si>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</si>
  <si>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</si>
  <si>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</si>
  <si>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</si>
  <si>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</si>
  <si>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</si>
  <si>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</si>
  <si>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</si>
  <si>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</si>
  <si>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</si>
  <si>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</si>
  <si>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</si>
  <si>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</si>
  <si>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</si>
  <si>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</si>
  <si>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</si>
  <si>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</si>
  <si>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</si>
  <si>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</si>
  <si>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</si>
  <si>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</si>
  <si>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</si>
  <si>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</si>
  <si>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</si>
  <si>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</si>
  <si>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</si>
  <si>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</si>
  <si>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</si>
  <si>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</si>
  <si>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</si>
  <si>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</si>
  <si>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</si>
  <si>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</si>
  <si>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</si>
  <si>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</si>
  <si>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</si>
  <si>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</si>
  <si>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</si>
  <si>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</si>
  <si>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</si>
  <si>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</si>
  <si>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</si>
  <si>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</si>
  <si>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</si>
  <si>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</si>
  <si>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</si>
  <si>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</si>
  <si>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</si>
  <si>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</si>
  <si>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</si>
  <si>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</si>
  <si>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</si>
  <si>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</si>
  <si>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</si>
  <si>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</si>
  <si>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</si>
  <si>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</si>
  <si>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</si>
  <si>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</si>
  <si>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</si>
  <si>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</si>
  <si>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</si>
  <si>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</si>
  <si>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</si>
  <si>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</si>
  <si>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</si>
  <si>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</si>
  <si>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</si>
  <si>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</si>
  <si>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</si>
  <si>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</si>
  <si>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</si>
  <si>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</si>
  <si>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</si>
  <si>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</si>
  <si>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</si>
  <si>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</si>
  <si>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</si>
  <si>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</si>
  <si>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</si>
  <si>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</si>
  <si>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</si>
  <si>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</si>
  <si>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</si>
  <si>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</si>
  <si>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</si>
  <si>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</si>
  <si>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</si>
  <si>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</si>
  <si>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</si>
  <si>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</si>
  <si>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</si>
  <si>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</si>
  <si>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</si>
  <si>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</si>
  <si>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</si>
  <si>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</si>
  <si>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</si>
  <si>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</si>
  <si>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</si>
  <si>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</si>
  <si>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</si>
  <si>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</si>
  <si>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</si>
  <si>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</si>
  <si>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</si>
  <si>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</si>
  <si>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</si>
  <si>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</si>
  <si>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</si>
  <si>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</si>
  <si>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</si>
  <si>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</si>
  <si>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</si>
  <si>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</si>
  <si>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</si>
  <si>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</si>
  <si>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</si>
  <si>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</si>
  <si>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</si>
  <si>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</si>
  <si>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</si>
  <si>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</si>
  <si>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</si>
  <si>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</si>
  <si>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</si>
  <si>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</si>
  <si>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</si>
  <si>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</si>
  <si>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</si>
  <si>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</si>
  <si>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</si>
  <si>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</si>
  <si>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</si>
  <si>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</si>
  <si>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</si>
  <si>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</si>
  <si>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</si>
  <si>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</si>
  <si>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</si>
  <si>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</si>
  <si>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</si>
  <si>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</si>
  <si>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</si>
  <si>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</si>
  <si>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</si>
  <si>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</si>
  <si>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</si>
  <si>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</si>
  <si>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</si>
  <si>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</si>
  <si>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</si>
  <si>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</si>
  <si>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</si>
  <si>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</si>
  <si>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</si>
  <si>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</si>
  <si>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</si>
  <si>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</si>
  <si>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</si>
  <si>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</si>
  <si>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</si>
  <si>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</si>
  <si>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</si>
  <si>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</si>
  <si>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</si>
  <si>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</si>
  <si>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</si>
  <si>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</si>
  <si>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</si>
  <si>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</si>
  <si>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</si>
  <si>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</si>
  <si>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</si>
  <si>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</si>
  <si>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</si>
  <si>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</si>
  <si>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</si>
  <si>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</si>
  <si>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</si>
  <si>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</si>
  <si>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</si>
  <si>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</si>
  <si>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</si>
  <si>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</si>
  <si>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</si>
  <si>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</si>
  <si>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</si>
  <si>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</si>
  <si>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</si>
  <si>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</si>
  <si>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</si>
  <si>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</si>
  <si>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</si>
  <si>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</si>
  <si>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</si>
  <si>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</si>
  <si>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</si>
  <si>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</si>
  <si>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</si>
  <si>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</si>
  <si>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</si>
  <si>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</si>
  <si>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</si>
  <si>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</si>
  <si>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</si>
  <si>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</si>
  <si>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</si>
  <si>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</si>
  <si>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</si>
  <si>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</si>
  <si>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</si>
  <si>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</si>
  <si>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</si>
  <si>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</si>
  <si>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</si>
  <si>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</si>
  <si>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</si>
  <si>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</si>
  <si>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</si>
  <si>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</si>
  <si>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</si>
  <si>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</si>
  <si>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</si>
  <si>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</si>
  <si>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</si>
  <si>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</si>
  <si>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</si>
  <si>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</si>
  <si>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</si>
  <si>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</si>
  <si>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</si>
  <si>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</si>
  <si>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</si>
  <si>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</si>
  <si>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</si>
  <si>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</si>
  <si>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</si>
  <si>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</si>
  <si>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</si>
  <si>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</si>
  <si>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</si>
  <si>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</si>
  <si>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</si>
  <si>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</si>
  <si>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</si>
  <si>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</si>
  <si>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</si>
  <si>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</si>
  <si>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</si>
  <si>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</si>
  <si>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</si>
  <si>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</si>
  <si>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</si>
  <si>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</si>
  <si>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</si>
  <si>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</si>
  <si>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</si>
  <si>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</si>
  <si>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</si>
  <si>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</si>
  <si>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</si>
  <si>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</si>
  <si>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</si>
  <si>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</si>
  <si>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</si>
  <si>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</si>
  <si>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</si>
  <si>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</si>
  <si>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</si>
  <si>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</si>
  <si>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</si>
  <si>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</si>
  <si>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</si>
  <si>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</si>
  <si>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</si>
  <si>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</si>
  <si>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</si>
  <si>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</si>
  <si>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</si>
  <si>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</si>
  <si>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</si>
  <si>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</si>
  <si>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</si>
  <si>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</si>
  <si>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</si>
  <si>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</si>
  <si>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</si>
  <si>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</si>
  <si>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</si>
  <si>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</si>
  <si>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</si>
  <si>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</si>
  <si>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</si>
  <si>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</si>
  <si>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</si>
  <si>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</si>
  <si>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</si>
  <si>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</si>
  <si>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</si>
  <si>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</si>
  <si>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</si>
  <si>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</si>
  <si>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</si>
  <si>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</si>
  <si>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</si>
  <si>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</si>
  <si>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</si>
  <si>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</si>
  <si>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</si>
  <si>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</si>
  <si>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</si>
  <si>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</si>
  <si>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</si>
  <si>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</si>
  <si>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</si>
  <si>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</si>
  <si>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</si>
  <si>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</si>
  <si>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</si>
  <si>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</si>
  <si>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</si>
  <si>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</si>
  <si>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</si>
  <si>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</si>
  <si>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</si>
  <si>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</si>
  <si>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</si>
  <si>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</si>
  <si>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</si>
  <si>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</si>
  <si>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</si>
  <si>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</si>
  <si>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</si>
  <si>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</si>
  <si>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</si>
  <si>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</si>
  <si>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</si>
  <si>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</si>
  <si>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</si>
  <si>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</si>
  <si>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</si>
  <si>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</si>
  <si>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</si>
  <si>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</si>
  <si>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</si>
  <si>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</si>
  <si>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</si>
  <si>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</si>
  <si>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</si>
  <si>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</si>
  <si>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</si>
  <si>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</si>
  <si>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</si>
  <si>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</si>
  <si>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</si>
  <si>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</si>
  <si>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</si>
  <si>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</si>
  <si>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</si>
  <si>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</si>
  <si>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</si>
  <si>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</si>
  <si>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</si>
  <si>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</si>
  <si>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</si>
  <si>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</si>
  <si>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</si>
  <si>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</si>
  <si>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</si>
  <si>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</si>
  <si>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</si>
  <si>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</si>
  <si>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</si>
  <si>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</si>
  <si>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</si>
  <si>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</si>
  <si>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</si>
  <si>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</si>
  <si>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</si>
  <si>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</si>
  <si>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</si>
  <si>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</si>
  <si>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</si>
  <si>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</si>
  <si>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</si>
  <si>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</si>
  <si>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</si>
  <si>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</si>
  <si>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</si>
  <si>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</si>
  <si>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</si>
  <si>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</si>
  <si>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</si>
  <si>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</si>
  <si>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</si>
  <si>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</si>
  <si>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</si>
  <si>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</si>
  <si>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</si>
  <si>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</si>
  <si>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</si>
  <si>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</si>
  <si>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</si>
  <si>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</si>
  <si>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</si>
  <si>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</si>
  <si>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</si>
  <si>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</si>
  <si>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</si>
  <si>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</si>
  <si>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</si>
  <si>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</si>
  <si>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</si>
  <si>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</si>
  <si>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</si>
  <si>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</si>
  <si>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</si>
  <si>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</si>
  <si>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</si>
  <si>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</si>
  <si>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</si>
  <si>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</si>
  <si>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</si>
  <si>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</si>
  <si>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</si>
  <si>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</si>
  <si>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</si>
  <si>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</si>
  <si>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</si>
  <si>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</si>
  <si>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</si>
  <si>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</si>
  <si>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</si>
  <si>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</si>
  <si>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</si>
  <si>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</si>
  <si>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</si>
  <si>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</si>
  <si>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</si>
  <si>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</si>
  <si>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</si>
  <si>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</si>
  <si>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</si>
  <si>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</si>
  <si>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</si>
  <si>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</si>
  <si>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</si>
  <si>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</si>
  <si>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</si>
  <si>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</si>
  <si>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</si>
  <si>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</si>
  <si>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</si>
  <si>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</si>
  <si>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</si>
  <si>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</si>
  <si>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</si>
  <si>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</si>
  <si>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</si>
  <si>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</si>
  <si>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</si>
  <si>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</si>
  <si>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</si>
  <si>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</si>
  <si>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</si>
  <si>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</si>
  <si>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</si>
  <si>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</si>
  <si>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</si>
  <si>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</si>
  <si>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</si>
  <si>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</si>
  <si>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</si>
  <si>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</si>
  <si>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</si>
  <si>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</si>
  <si>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</si>
  <si>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</si>
  <si>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</si>
  <si>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</si>
  <si>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</si>
  <si>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</si>
  <si>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</si>
  <si>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</si>
  <si>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</si>
  <si>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</si>
  <si>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</si>
  <si>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</si>
  <si>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</si>
  <si>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</si>
  <si>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</si>
  <si>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</si>
  <si>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</si>
  <si>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</si>
  <si>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</si>
  <si>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</si>
  <si>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</si>
  <si>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</si>
  <si>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</si>
  <si>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</si>
  <si>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</si>
  <si>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</si>
  <si>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</si>
  <si>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</si>
  <si>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</si>
  <si>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</si>
  <si>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</si>
  <si>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</si>
  <si>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</si>
  <si>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</si>
  <si>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</si>
  <si>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</si>
  <si>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</si>
  <si>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</si>
  <si>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</si>
  <si>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</si>
  <si>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</si>
  <si>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</si>
  <si>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</si>
  <si>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</si>
  <si>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</si>
  <si>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</si>
  <si>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</si>
  <si>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</si>
  <si>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</si>
  <si>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</si>
  <si>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</si>
  <si>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</si>
  <si>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</si>
  <si>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</si>
  <si>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</si>
  <si>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</si>
  <si>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</si>
  <si>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</si>
  <si>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</si>
  <si>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</si>
  <si>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</si>
  <si>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</si>
  <si>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</si>
  <si>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</si>
  <si>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</si>
  <si>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</si>
  <si>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</si>
  <si>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</si>
  <si>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</si>
  <si>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</si>
  <si>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</si>
  <si>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</si>
  <si>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</si>
  <si>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</si>
  <si>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</si>
  <si>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</si>
  <si>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</si>
  <si>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</si>
  <si>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</si>
  <si>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</si>
  <si>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</si>
  <si>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</si>
  <si>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</si>
  <si>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</si>
  <si>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</si>
  <si>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</si>
  <si>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</si>
  <si>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</si>
  <si>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</si>
  <si>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</si>
  <si>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</si>
  <si>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</si>
  <si>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</si>
  <si>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</si>
  <si>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</si>
  <si>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</si>
  <si>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</si>
  <si>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</si>
  <si>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</si>
  <si>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</si>
  <si>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</si>
  <si>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</si>
  <si>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</si>
  <si>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</si>
  <si>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</si>
  <si>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</si>
  <si>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</si>
  <si>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</si>
  <si>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</si>
  <si>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</si>
  <si>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</si>
  <si>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</si>
  <si>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</si>
  <si>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</si>
  <si>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</si>
  <si>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</si>
  <si>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</si>
  <si>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</si>
  <si>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</si>
  <si>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</si>
  <si>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</si>
  <si>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</si>
  <si>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</si>
  <si>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</si>
  <si>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</si>
  <si>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</si>
  <si>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</si>
  <si>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</si>
  <si>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</si>
  <si>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</si>
  <si>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</si>
  <si>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</si>
  <si>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</si>
  <si>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</si>
  <si>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</si>
  <si>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</si>
  <si>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</si>
  <si>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</si>
  <si>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</si>
  <si>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</si>
  <si>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</si>
  <si>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</si>
  <si>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</si>
  <si>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</si>
  <si>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</si>
  <si>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</si>
  <si>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</si>
  <si>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</si>
  <si>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</si>
  <si>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</si>
  <si>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</si>
  <si>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</si>
  <si>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</si>
  <si>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</si>
  <si>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</si>
  <si>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</si>
  <si>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</si>
  <si>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</si>
  <si>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</si>
  <si>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</si>
  <si>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</si>
  <si>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</si>
  <si>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</si>
  <si>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</si>
  <si>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</si>
  <si>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</si>
  <si>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</si>
  <si>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</si>
  <si>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</si>
  <si>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</si>
  <si>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</si>
  <si>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</si>
  <si>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</si>
  <si>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</si>
  <si>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</si>
  <si>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</si>
  <si>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</si>
  <si>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</si>
  <si>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</si>
  <si>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</si>
  <si>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</si>
  <si>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</si>
  <si>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</si>
  <si>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</si>
  <si>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</si>
  <si>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</si>
  <si>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</si>
  <si>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</si>
  <si>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</si>
  <si>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</si>
  <si>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</si>
  <si>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</si>
  <si>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</si>
  <si>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</si>
  <si>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</si>
  <si>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</si>
  <si>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</si>
  <si>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</si>
  <si>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</si>
  <si>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</si>
  <si>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</si>
  <si>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</si>
  <si>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</si>
  <si>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</si>
  <si>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</si>
  <si>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</si>
  <si>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</si>
  <si>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</si>
  <si>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</si>
  <si>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</si>
  <si>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</si>
  <si>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</si>
  <si>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</si>
  <si>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</si>
  <si>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</si>
  <si>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</si>
  <si>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</si>
  <si>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</si>
  <si>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</si>
  <si>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</si>
  <si>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</si>
  <si>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</si>
  <si>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</si>
  <si>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</si>
  <si>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</si>
  <si>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</si>
  <si>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</si>
  <si>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</si>
  <si>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</si>
  <si>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</si>
  <si>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</si>
  <si>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</si>
  <si>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</si>
  <si>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</si>
  <si>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</si>
  <si>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</si>
  <si>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</si>
  <si>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</si>
  <si>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</si>
  <si>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</si>
  <si>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</si>
  <si>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</si>
  <si>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</si>
  <si>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</si>
  <si>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</si>
  <si>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</si>
  <si>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</si>
  <si>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</si>
  <si>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</si>
  <si>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</si>
  <si>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</si>
  <si>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</si>
  <si>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</si>
  <si>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</si>
  <si>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</si>
  <si>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</si>
  <si>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</si>
  <si>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</si>
  <si>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</si>
  <si>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</si>
  <si>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</si>
  <si>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</si>
  <si>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</si>
  <si>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</si>
  <si>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</si>
  <si>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</si>
  <si>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</si>
  <si>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</si>
  <si>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</si>
  <si>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</si>
  <si>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</si>
  <si>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</si>
  <si>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</si>
  <si>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</si>
  <si>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</si>
  <si>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</si>
  <si>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</si>
  <si>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</si>
  <si>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</si>
  <si>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</si>
  <si>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</si>
  <si>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</si>
  <si>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</si>
  <si>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</si>
  <si>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</si>
  <si>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</si>
  <si>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</si>
  <si>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</si>
  <si>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</si>
  <si>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</si>
  <si>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</si>
  <si>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</si>
  <si>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</si>
  <si>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</si>
  <si>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</si>
  <si>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</si>
  <si>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</si>
  <si>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</si>
  <si>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</si>
  <si>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</si>
  <si>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</si>
  <si>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</si>
  <si>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</si>
  <si>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</si>
  <si>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</si>
  <si>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</si>
  <si>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</si>
  <si>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</si>
  <si>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</si>
  <si>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</si>
  <si>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</si>
  <si>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</si>
  <si>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</si>
  <si>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</si>
  <si>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</si>
  <si>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</si>
  <si>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</si>
  <si>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</si>
  <si>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</si>
  <si>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</si>
  <si>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</si>
  <si>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</si>
  <si>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</si>
  <si>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</si>
  <si>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</si>
  <si>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</si>
  <si>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</si>
  <si>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</si>
  <si>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</si>
  <si>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</si>
  <si>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</si>
  <si>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</si>
  <si>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</si>
  <si>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</si>
  <si>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</si>
  <si>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</si>
  <si>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</si>
  <si>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</si>
  <si>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</si>
  <si>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</si>
  <si>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</si>
  <si>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</si>
  <si>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</si>
  <si>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</si>
  <si>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</si>
  <si>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</si>
  <si>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</si>
  <si>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</si>
  <si>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</si>
  <si>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</si>
  <si>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</si>
  <si>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</si>
  <si>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</si>
  <si>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</si>
  <si>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</si>
  <si>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</si>
  <si>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</si>
  <si>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</si>
  <si>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</si>
  <si>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</si>
  <si>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</si>
  <si>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</si>
  <si>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</si>
  <si>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</si>
  <si>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</si>
  <si>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</si>
  <si>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</si>
  <si>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</si>
  <si>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</si>
  <si>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</si>
  <si>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</si>
  <si>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</si>
  <si>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</si>
  <si>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</si>
  <si>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</si>
  <si>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</si>
  <si>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</si>
  <si>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</si>
  <si>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</si>
  <si>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</si>
  <si>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</si>
  <si>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</si>
  <si>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</si>
  <si>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</si>
  <si>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</si>
  <si>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</si>
  <si>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</si>
  <si>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</si>
  <si>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</si>
  <si>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</si>
  <si>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</si>
  <si>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</si>
  <si>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</si>
  <si>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</si>
  <si>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</si>
  <si>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</si>
  <si>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</si>
  <si>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</si>
  <si>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</si>
  <si>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</si>
  <si>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</si>
  <si>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</si>
  <si>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</si>
  <si>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</si>
  <si>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</si>
  <si>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</si>
  <si>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</si>
  <si>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</si>
  <si>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</si>
  <si>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</si>
  <si>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</si>
  <si>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</si>
  <si>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</si>
  <si>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</si>
  <si>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</si>
  <si>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</si>
  <si>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</si>
  <si>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</si>
  <si>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</si>
  <si>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</si>
  <si>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</si>
  <si>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</si>
  <si>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</si>
  <si>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</si>
  <si>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</si>
  <si>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</si>
  <si>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</si>
  <si>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</si>
  <si>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</si>
  <si>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</si>
  <si>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</si>
  <si>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</si>
  <si>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</si>
  <si>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</si>
  <si>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</si>
  <si>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</si>
  <si>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</si>
  <si>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</si>
  <si>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</si>
  <si>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</si>
  <si>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</si>
  <si>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</si>
  <si>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</si>
  <si>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</si>
  <si>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</si>
  <si>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</si>
  <si>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</si>
  <si>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</si>
  <si>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</si>
  <si>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</si>
  <si>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</si>
  <si>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</si>
  <si>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</si>
  <si>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</si>
  <si>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</si>
  <si>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</si>
  <si>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</si>
  <si>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</si>
  <si>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</si>
  <si>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</si>
  <si>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</si>
  <si>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</si>
  <si>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</si>
  <si>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</si>
  <si>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</si>
  <si>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</si>
  <si>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</si>
  <si>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</si>
  <si>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</si>
  <si>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</si>
  <si>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</si>
  <si>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</si>
  <si>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</si>
  <si>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</si>
  <si>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</si>
  <si>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</si>
  <si>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</si>
  <si>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</si>
  <si>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</si>
  <si>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</si>
  <si>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</si>
  <si>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</si>
  <si>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</si>
  <si>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</si>
  <si>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</si>
  <si>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</si>
  <si>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</si>
  <si>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</si>
  <si>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</si>
  <si>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</si>
  <si>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</si>
  <si>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</si>
  <si>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</si>
  <si>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</si>
  <si>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</si>
  <si>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</si>
  <si>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</si>
  <si>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</si>
  <si>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</si>
  <si>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</si>
  <si>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</si>
  <si>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</si>
  <si>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</si>
  <si>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</si>
  <si>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</si>
  <si>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</si>
  <si>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</si>
  <si>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</si>
  <si>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</si>
  <si>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</si>
  <si>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</si>
  <si>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</si>
  <si>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</si>
  <si>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</si>
  <si>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</si>
  <si>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</si>
  <si>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</si>
  <si>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</si>
  <si>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</si>
  <si>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</si>
  <si>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</si>
  <si>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</si>
  <si>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</si>
  <si>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</si>
  <si>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</si>
  <si>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</si>
  <si>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</si>
  <si>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</si>
  <si>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</si>
  <si>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</si>
  <si>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</si>
  <si>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</si>
  <si>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</si>
  <si>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</si>
  <si>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</si>
  <si>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</si>
  <si>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</si>
  <si>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</si>
  <si>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</si>
  <si>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</si>
  <si>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</si>
  <si>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</si>
  <si>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</si>
  <si>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</si>
  <si>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</si>
  <si>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</si>
  <si>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</si>
  <si>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</si>
  <si>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</si>
  <si>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</si>
  <si>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</si>
  <si>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</si>
  <si>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</si>
  <si>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</si>
  <si>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</si>
  <si>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</si>
  <si>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</si>
  <si>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</si>
  <si>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</si>
  <si>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</si>
  <si>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</si>
  <si>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</si>
  <si>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</si>
  <si>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</si>
  <si>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</si>
  <si>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</si>
  <si>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</si>
  <si>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</si>
  <si>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</si>
  <si>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</si>
  <si>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</si>
  <si>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</si>
  <si>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</si>
  <si>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</si>
  <si>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</si>
  <si>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</si>
  <si>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</si>
  <si>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</si>
  <si>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</si>
  <si>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</si>
  <si>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</si>
  <si>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</si>
  <si>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</si>
  <si>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</si>
  <si>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</si>
  <si>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</si>
  <si>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</si>
  <si>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</si>
  <si>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</si>
  <si>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</si>
  <si>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</si>
  <si>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</si>
  <si>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</si>
  <si>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</si>
  <si>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</si>
  <si>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</si>
  <si>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</si>
  <si>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</si>
  <si>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</si>
  <si>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</si>
  <si>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</si>
  <si>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</si>
  <si>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</si>
  <si>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</si>
  <si>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</si>
  <si>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</si>
  <si>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</si>
  <si>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</si>
  <si>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</si>
  <si>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</si>
  <si>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</si>
  <si>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</si>
  <si>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</si>
  <si>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</si>
  <si>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</si>
  <si>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</si>
  <si>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</si>
  <si>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</si>
  <si>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</si>
  <si>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</si>
  <si>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</si>
  <si>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</si>
  <si>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</si>
  <si>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</si>
  <si>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</si>
  <si>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</si>
  <si>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</si>
  <si>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</si>
  <si>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</si>
  <si>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</si>
  <si>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</si>
  <si>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</si>
  <si>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</si>
  <si>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</si>
  <si>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</si>
  <si>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</si>
  <si>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</si>
  <si>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</si>
  <si>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</si>
  <si>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</si>
  <si>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</si>
  <si>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</si>
  <si>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</si>
  <si>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</si>
  <si>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</si>
  <si>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</si>
  <si>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</si>
  <si>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</si>
  <si>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</si>
  <si>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</si>
  <si>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</si>
  <si>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</si>
  <si>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</si>
  <si>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</si>
  <si>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</si>
  <si>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</si>
  <si>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</si>
  <si>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</si>
  <si>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</si>
  <si>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</si>
  <si>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</si>
  <si>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</si>
  <si>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</si>
  <si>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</si>
  <si>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</si>
  <si>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</si>
  <si>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</si>
  <si>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</si>
  <si>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</si>
  <si>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</si>
  <si>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</si>
  <si>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</si>
  <si>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</si>
  <si>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</si>
  <si>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</si>
  <si>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</si>
  <si>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</si>
  <si>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</si>
  <si>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</si>
  <si>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</si>
  <si>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</si>
  <si>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</si>
  <si>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</si>
  <si>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</si>
  <si>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</si>
  <si>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</si>
  <si>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</si>
  <si>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</si>
  <si>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</si>
  <si>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</si>
  <si>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</si>
  <si>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</si>
  <si>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</si>
  <si>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</si>
  <si>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</si>
  <si>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</si>
  <si>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</si>
  <si>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</si>
  <si>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</si>
  <si>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</si>
  <si>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</si>
  <si>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</si>
  <si>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</si>
  <si>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</si>
  <si>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</si>
  <si>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</si>
  <si>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</si>
  <si>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</si>
  <si>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</si>
  <si>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</si>
  <si>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</si>
  <si>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</si>
  <si>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</si>
  <si>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</si>
  <si>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</si>
  <si>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</si>
  <si>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</si>
  <si>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</si>
  <si>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</si>
  <si>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</si>
  <si>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</si>
  <si>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</si>
  <si>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</si>
  <si>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</si>
  <si>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</si>
  <si>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</si>
  <si>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</si>
  <si>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</si>
  <si>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</si>
  <si>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</si>
  <si>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</si>
  <si>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</si>
  <si>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</si>
  <si>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</si>
  <si>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</si>
  <si>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</si>
  <si>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</si>
  <si>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</si>
  <si>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</si>
  <si>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</si>
  <si>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</si>
  <si>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</si>
  <si>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</si>
  <si>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</si>
  <si>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</si>
  <si>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</si>
  <si>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</si>
  <si>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</si>
  <si>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</si>
  <si>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</si>
  <si>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</si>
  <si>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</si>
  <si>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</si>
  <si>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</si>
  <si>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</si>
  <si>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</si>
  <si>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</si>
  <si>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</si>
  <si>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</si>
  <si>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</si>
  <si>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</si>
  <si>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</si>
  <si>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</si>
  <si>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</si>
  <si>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</si>
  <si>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</si>
  <si>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</si>
  <si>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</si>
  <si>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</si>
  <si>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</si>
  <si>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</si>
  <si>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</si>
  <si>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</si>
  <si>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</si>
  <si>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</si>
  <si>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</si>
  <si>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</si>
  <si>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</si>
  <si>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</si>
  <si>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</si>
  <si>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</si>
  <si>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</si>
  <si>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</si>
  <si>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</si>
  <si>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</si>
  <si>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</si>
  <si>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</si>
  <si>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</si>
  <si>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</si>
  <si>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</si>
  <si>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</si>
  <si>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</si>
  <si>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</si>
  <si>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</si>
  <si>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</si>
  <si>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</si>
  <si>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</si>
  <si>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</si>
  <si>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</si>
  <si>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</si>
  <si>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</si>
  <si>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</si>
  <si>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</si>
  <si>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</si>
  <si>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</si>
  <si>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</si>
  <si>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</si>
  <si>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</si>
  <si>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</si>
  <si>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</si>
  <si>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</si>
  <si>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</si>
  <si>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</si>
  <si>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</si>
  <si>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</si>
  <si>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</si>
  <si>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</si>
  <si>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</si>
  <si>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</si>
  <si>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</si>
  <si>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</si>
  <si>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</si>
  <si>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</si>
  <si>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</si>
  <si>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</si>
  <si>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</si>
  <si>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</si>
  <si>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</si>
  <si>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</si>
  <si>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</si>
  <si>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</si>
  <si>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</si>
  <si>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</si>
  <si>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</si>
  <si>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</si>
  <si>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</si>
  <si>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</si>
  <si>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</si>
  <si>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</si>
  <si>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</si>
  <si>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</si>
  <si>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</si>
  <si>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</si>
  <si>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</si>
  <si>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</si>
  <si>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</si>
  <si>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</si>
  <si>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</si>
  <si>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</si>
  <si>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</si>
  <si>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</si>
  <si>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</si>
  <si>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</si>
  <si>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</si>
  <si>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</si>
  <si>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</si>
  <si>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</si>
  <si>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</si>
  <si>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</si>
  <si>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</si>
  <si>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</si>
  <si>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</si>
  <si>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</si>
  <si>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</si>
  <si>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</si>
  <si>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</si>
  <si>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</si>
  <si>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</si>
  <si>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</si>
  <si>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</si>
  <si>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</si>
  <si>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</si>
  <si>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</si>
  <si>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</si>
  <si>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</si>
  <si>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</si>
  <si>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</si>
  <si>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</si>
  <si>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</si>
  <si>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</si>
  <si>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</si>
  <si>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</si>
  <si>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</si>
  <si>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</si>
  <si>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</si>
  <si>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</si>
  <si>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</si>
  <si>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</si>
  <si>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</si>
  <si>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</si>
  <si>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</si>
  <si>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</si>
  <si>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</si>
  <si>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</si>
  <si>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</si>
  <si>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</si>
  <si>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</si>
  <si>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</si>
  <si>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</si>
  <si>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</si>
  <si>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</si>
  <si>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</si>
  <si>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</si>
  <si>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</si>
  <si>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</si>
  <si>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</si>
  <si>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</si>
  <si>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</si>
  <si>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</si>
  <si>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</si>
  <si>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</si>
  <si>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</si>
  <si>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</si>
  <si>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</si>
  <si>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</si>
  <si>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</si>
  <si>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</si>
  <si>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</si>
  <si>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</si>
  <si>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</si>
  <si>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</si>
  <si>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</si>
  <si>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</si>
  <si>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</si>
  <si>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</si>
  <si>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</si>
  <si>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</si>
  <si>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</si>
  <si>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</si>
  <si>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</si>
  <si>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</si>
  <si>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</si>
  <si>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</si>
  <si>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</si>
  <si>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</si>
  <si>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</si>
  <si>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</si>
  <si>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</si>
  <si>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</si>
  <si>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</si>
  <si>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</si>
  <si>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</si>
  <si>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</si>
  <si>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</si>
  <si>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</si>
  <si>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</si>
  <si>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</si>
  <si>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</si>
  <si>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</si>
  <si>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</si>
  <si>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</si>
  <si>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</si>
  <si>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</si>
  <si>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</si>
  <si>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</si>
  <si>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</si>
  <si>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</si>
  <si>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</si>
  <si>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</si>
  <si>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</si>
  <si>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</si>
  <si>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</si>
  <si>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</si>
  <si>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</si>
  <si>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</si>
  <si>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</si>
  <si>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</si>
  <si>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</si>
  <si>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</si>
  <si>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</si>
  <si>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</si>
  <si>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</si>
  <si>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</si>
  <si>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</si>
  <si>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</si>
  <si>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</si>
  <si>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</si>
  <si>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</si>
  <si>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</si>
  <si>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</si>
  <si>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</si>
  <si>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</si>
  <si>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</si>
  <si>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</si>
  <si>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</si>
  <si>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</si>
  <si>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</si>
  <si>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</si>
  <si>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</si>
  <si>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</si>
  <si>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</si>
  <si>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</si>
  <si>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</si>
  <si>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</si>
  <si>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</si>
  <si>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</si>
  <si>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</si>
  <si>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</si>
  <si>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</si>
  <si>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</si>
  <si>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</si>
  <si>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</si>
  <si>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</si>
  <si>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</si>
  <si>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</si>
  <si>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</si>
  <si>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</si>
  <si>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</si>
  <si>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</si>
  <si>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</si>
  <si>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</si>
  <si>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</si>
  <si>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</si>
  <si>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</si>
  <si>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</si>
  <si>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</si>
  <si>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</si>
  <si>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</si>
  <si>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</si>
  <si>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</si>
  <si>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</si>
  <si>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</si>
  <si>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</si>
  <si>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</si>
  <si>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</si>
  <si>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</si>
  <si>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</si>
  <si>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</si>
  <si>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</si>
  <si>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</si>
  <si>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</si>
  <si>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</si>
  <si>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</si>
  <si>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</si>
  <si>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</si>
  <si>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</si>
  <si>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</si>
  <si>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</si>
  <si>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</si>
  <si>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</si>
  <si>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</si>
  <si>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</si>
  <si>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</si>
  <si>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</si>
  <si>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</si>
  <si>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</si>
  <si>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</si>
  <si>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</si>
  <si>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</si>
  <si>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</si>
  <si>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</si>
  <si>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</si>
  <si>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</si>
  <si>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</si>
  <si>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</si>
  <si>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</si>
  <si>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</si>
  <si>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</si>
  <si>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</si>
  <si>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</si>
  <si>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</si>
  <si>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</si>
  <si>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</si>
  <si>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</si>
  <si>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</si>
  <si>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</si>
  <si>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</si>
  <si>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</si>
  <si>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</si>
  <si>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</si>
  <si>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</si>
  <si>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</si>
  <si>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</si>
  <si>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</si>
  <si>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</si>
  <si>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</si>
  <si>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</si>
  <si>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</si>
  <si>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</si>
  <si>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</si>
  <si>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</si>
  <si>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</si>
  <si>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</si>
  <si>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</si>
  <si>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</si>
  <si>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</si>
  <si>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</si>
  <si>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</si>
  <si>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</si>
  <si>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</si>
  <si>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</si>
  <si>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</si>
  <si>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</si>
  <si>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</si>
  <si>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</si>
  <si>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</si>
  <si>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</si>
  <si>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</si>
  <si>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</si>
  <si>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</si>
  <si>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</si>
  <si>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</si>
  <si>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</si>
  <si>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</si>
  <si>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</si>
  <si>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</si>
  <si>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</si>
  <si>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</si>
  <si>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</si>
  <si>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</si>
  <si>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</si>
  <si>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</si>
  <si>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</si>
  <si>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</si>
  <si>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</si>
  <si>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</si>
  <si>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</si>
  <si>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</si>
  <si>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</si>
  <si>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</si>
  <si>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</si>
  <si>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</si>
  <si>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</si>
  <si>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</si>
  <si>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</si>
  <si>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</si>
  <si>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</si>
  <si>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</si>
  <si>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</si>
  <si>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</si>
  <si>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</si>
  <si>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</si>
  <si>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</si>
  <si>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</si>
  <si>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</si>
  <si>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</si>
  <si>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</si>
  <si>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</si>
  <si>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</si>
  <si>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</si>
  <si>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</si>
  <si>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</si>
  <si>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</si>
  <si>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</si>
  <si>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</si>
  <si>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</si>
  <si>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</si>
  <si>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</si>
  <si>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</si>
  <si>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</si>
  <si>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</si>
  <si>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</si>
  <si>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</si>
  <si>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</si>
  <si>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</si>
  <si>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</si>
  <si>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</si>
  <si>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</si>
  <si>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</si>
  <si>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</si>
  <si>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</si>
  <si>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</si>
  <si>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</si>
  <si>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</si>
  <si>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</si>
  <si>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</si>
  <si>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</si>
  <si>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</si>
  <si>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</si>
  <si>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</si>
  <si>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</si>
  <si>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</si>
  <si>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</si>
  <si>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</si>
  <si>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</si>
  <si>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</si>
  <si>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</si>
  <si>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</si>
  <si>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</si>
  <si>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</si>
  <si>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</si>
  <si>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</si>
  <si>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</si>
  <si>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</si>
  <si>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</si>
  <si>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</si>
  <si>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</si>
  <si>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</si>
  <si>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</si>
  <si>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</si>
  <si>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</si>
  <si>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</si>
  <si>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</si>
  <si>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</si>
  <si>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</si>
  <si>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</si>
  <si>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</si>
  <si>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</si>
  <si>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</si>
  <si>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</si>
  <si>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</si>
  <si>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</si>
  <si>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</si>
  <si>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</si>
  <si>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</si>
  <si>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</si>
  <si>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</si>
  <si>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</si>
  <si>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</si>
  <si>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</si>
  <si>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</si>
  <si>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</si>
  <si>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</si>
  <si>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</si>
  <si>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</si>
  <si>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</si>
  <si>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</si>
  <si>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</si>
  <si>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</si>
  <si>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</si>
  <si>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</si>
  <si>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</si>
  <si>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</si>
  <si>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</si>
  <si>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</si>
  <si>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</si>
  <si>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</si>
  <si>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</si>
  <si>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</si>
  <si>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</si>
  <si>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</si>
  <si>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</si>
  <si>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</si>
  <si>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</si>
  <si>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</si>
  <si>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</si>
  <si>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</si>
  <si>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</si>
  <si>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</si>
  <si>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</si>
  <si>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</si>
  <si>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</si>
  <si>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</si>
  <si>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</si>
  <si>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</si>
  <si>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</si>
  <si>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</si>
  <si>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</si>
  <si>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</si>
  <si>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</si>
  <si>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</si>
  <si>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</si>
  <si>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</si>
  <si>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</si>
  <si>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</si>
  <si>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</si>
  <si>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</si>
  <si>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</si>
  <si>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</si>
  <si>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</si>
  <si>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</si>
  <si>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</si>
  <si>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</si>
  <si>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</si>
  <si>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</si>
  <si>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</si>
  <si>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</si>
  <si>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</si>
  <si>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</si>
  <si>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</si>
  <si>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</si>
  <si>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</si>
  <si>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</si>
  <si>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</si>
  <si>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</si>
  <si>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</si>
  <si>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</si>
  <si>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</si>
  <si>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</si>
  <si>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</si>
  <si>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</si>
  <si>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</si>
  <si>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</si>
  <si>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</si>
  <si>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</si>
  <si>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</si>
  <si>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</si>
  <si>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</si>
  <si>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</si>
  <si>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</si>
  <si>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</si>
  <si>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</si>
  <si>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</si>
  <si>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</si>
  <si>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</si>
  <si>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</si>
  <si>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</si>
  <si>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</si>
  <si>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</si>
  <si>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</si>
  <si>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</si>
  <si>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</si>
  <si>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</si>
  <si>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</si>
  <si>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</si>
  <si>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</si>
  <si>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</si>
  <si>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</si>
  <si>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</si>
  <si>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</si>
  <si>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</si>
  <si>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</si>
  <si>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</si>
  <si>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</si>
  <si>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</si>
  <si>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</si>
  <si>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</si>
  <si>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</si>
  <si>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</si>
  <si>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</si>
  <si>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</si>
  <si>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</si>
  <si>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</si>
  <si>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</si>
  <si>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</si>
  <si>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</si>
  <si>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</si>
  <si>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</si>
  <si>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</si>
  <si>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</si>
  <si>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</si>
  <si>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</si>
  <si>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</si>
  <si>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</si>
  <si>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</si>
  <si>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</si>
  <si>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</si>
  <si>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</si>
  <si>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</si>
  <si>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</si>
  <si>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</si>
  <si>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</si>
  <si>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</si>
  <si>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</si>
  <si>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</si>
  <si>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</si>
  <si>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</si>
  <si>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</si>
  <si>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</si>
  <si>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</si>
  <si>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</si>
  <si>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</si>
  <si>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</si>
  <si>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</si>
  <si>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</si>
  <si>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</si>
  <si>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</si>
  <si>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</si>
  <si>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</si>
  <si>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</si>
  <si>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</si>
  <si>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</si>
  <si>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</si>
  <si>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</si>
  <si>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</si>
  <si>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</si>
  <si>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</si>
  <si>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</si>
  <si>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</si>
  <si>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</si>
  <si>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</si>
  <si>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</si>
  <si>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</si>
  <si>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</si>
  <si>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</si>
  <si>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</si>
  <si>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</si>
  <si>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</si>
  <si>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</si>
  <si>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</si>
  <si>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</si>
  <si>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</si>
  <si>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</si>
  <si>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</si>
  <si>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</si>
  <si>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</si>
  <si>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</si>
  <si>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</si>
  <si>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</si>
  <si>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</si>
  <si>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</si>
  <si>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</si>
  <si>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</si>
  <si>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</si>
  <si>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</si>
  <si>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</si>
  <si>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</si>
  <si>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</si>
  <si>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</si>
  <si>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</si>
  <si>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</si>
  <si>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</si>
  <si>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</si>
  <si>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</si>
  <si>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</si>
  <si>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</si>
  <si>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</si>
  <si>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</si>
  <si>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</si>
  <si>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</si>
  <si>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</si>
  <si>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</si>
  <si>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</si>
  <si>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</si>
  <si>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</si>
  <si>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</si>
  <si>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</si>
  <si>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</si>
  <si>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</si>
  <si>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</si>
  <si>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</si>
  <si>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</si>
  <si>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</si>
  <si>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</si>
  <si>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</si>
  <si>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</si>
  <si>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</si>
  <si>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</si>
  <si>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</si>
  <si>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</si>
  <si>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</si>
  <si>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</si>
  <si>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</si>
  <si>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</si>
  <si>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</si>
  <si>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</si>
  <si>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</si>
  <si>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</si>
  <si>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</si>
  <si>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</si>
  <si>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</si>
  <si>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</si>
  <si>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</si>
  <si>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</si>
  <si>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</si>
  <si>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</si>
  <si>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</si>
  <si>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</si>
  <si>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</si>
  <si>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</si>
  <si>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</si>
  <si>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</si>
  <si>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</si>
  <si>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</si>
  <si>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</si>
  <si>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</si>
  <si>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</si>
  <si>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</si>
  <si>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</si>
  <si>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</si>
  <si>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</si>
  <si>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</si>
  <si>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</si>
  <si>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</si>
  <si>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</si>
  <si>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</si>
  <si>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</si>
  <si>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</si>
  <si>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</si>
  <si>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</si>
  <si>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</si>
  <si>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</si>
  <si>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</si>
  <si>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</si>
  <si>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</si>
  <si>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</si>
  <si>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</si>
  <si>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</si>
  <si>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</si>
  <si>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</si>
  <si>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</si>
  <si>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</si>
  <si>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</si>
  <si>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</si>
  <si>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</si>
  <si>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</si>
  <si>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</si>
  <si>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</si>
  <si>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</si>
  <si>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</si>
  <si>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</si>
  <si>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</si>
  <si>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</si>
  <si>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</si>
  <si>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</si>
  <si>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</si>
  <si>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</si>
  <si>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</si>
  <si>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</si>
  <si>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</si>
  <si>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</si>
  <si>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</si>
  <si>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</si>
  <si>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</si>
  <si>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</si>
  <si>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</si>
  <si>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</si>
  <si>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</si>
  <si>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</si>
  <si>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</si>
  <si>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</si>
  <si>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</si>
  <si>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</si>
  <si>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</si>
  <si>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</si>
  <si>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</si>
  <si>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</si>
  <si>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</si>
  <si>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</si>
  <si>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</si>
  <si>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</si>
  <si>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</si>
  <si>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</si>
  <si>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</si>
  <si>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</si>
  <si>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</si>
  <si>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</si>
  <si>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</si>
  <si>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</si>
  <si>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</si>
  <si>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</si>
  <si>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</si>
  <si>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</si>
  <si>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</si>
  <si>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</si>
  <si>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</si>
  <si>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</si>
  <si>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</si>
  <si>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</si>
  <si>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</si>
  <si>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</si>
  <si>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</si>
  <si>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</si>
  <si>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</si>
  <si>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</si>
  <si>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</si>
  <si>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</si>
  <si>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</si>
  <si>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</si>
  <si>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</si>
  <si>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</si>
  <si>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</si>
  <si>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</si>
  <si>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</si>
  <si>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</si>
  <si>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</si>
  <si>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</si>
  <si>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</si>
  <si>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</si>
  <si>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</si>
  <si>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</si>
  <si>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</si>
  <si>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</si>
  <si>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</si>
  <si>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</si>
  <si>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</si>
  <si>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</si>
  <si>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</si>
  <si>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</si>
  <si>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</si>
  <si>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</si>
  <si>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</si>
  <si>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</si>
  <si>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</si>
  <si>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</si>
  <si>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</si>
  <si>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</si>
  <si>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</si>
  <si>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</si>
  <si>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</si>
  <si>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</si>
  <si>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</si>
  <si>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</si>
  <si>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</si>
  <si>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</si>
  <si>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</si>
  <si>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</si>
  <si>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</si>
  <si>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</si>
  <si>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</si>
  <si>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</si>
  <si>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</si>
  <si>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</si>
  <si>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</si>
  <si>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</si>
  <si>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</si>
  <si>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</si>
  <si>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</si>
  <si>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</si>
  <si>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</si>
  <si>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</si>
  <si>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</si>
  <si>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</si>
  <si>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</si>
  <si>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</si>
  <si>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</si>
  <si>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</si>
  <si>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</si>
  <si>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</si>
  <si>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</si>
  <si>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</si>
  <si>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</si>
  <si>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</si>
  <si>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</si>
  <si>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</si>
  <si>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</si>
  <si>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</si>
  <si>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</si>
  <si>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</si>
  <si>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</si>
  <si>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</si>
  <si>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</si>
  <si>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</si>
  <si>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</si>
  <si>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</si>
  <si>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</si>
  <si>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</si>
  <si>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</si>
  <si>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</si>
  <si>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</si>
  <si>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</si>
  <si>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</si>
  <si>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</si>
  <si>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</si>
  <si>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</si>
  <si>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</si>
  <si>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</si>
  <si>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</si>
  <si>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</si>
  <si>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</si>
  <si>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</si>
  <si>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</si>
  <si>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</si>
  <si>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</si>
  <si>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</si>
  <si>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</si>
  <si>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</si>
  <si>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</si>
  <si>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</si>
  <si>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</si>
  <si>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</si>
  <si>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</si>
  <si>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</si>
  <si>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</si>
  <si>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</si>
  <si>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</si>
  <si>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</si>
  <si>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</si>
  <si>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</si>
  <si>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</si>
  <si>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</si>
  <si>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</si>
  <si>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</si>
  <si>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</si>
  <si>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</si>
  <si>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</si>
  <si>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</si>
  <si>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</si>
  <si>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</si>
  <si>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</si>
  <si>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</si>
  <si>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</si>
  <si>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</si>
  <si>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</si>
  <si>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</si>
  <si>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</si>
  <si>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</si>
  <si>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</si>
  <si>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</si>
  <si>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</si>
  <si>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</si>
  <si>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</si>
  <si>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</si>
  <si>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</si>
  <si>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</si>
  <si>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</si>
  <si>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</si>
  <si>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</si>
  <si>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</si>
  <si>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</si>
  <si>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</si>
  <si>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</si>
  <si>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</si>
  <si>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</si>
  <si>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</si>
  <si>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</si>
  <si>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</si>
  <si>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</si>
  <si>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</si>
  <si>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</si>
  <si>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</si>
  <si>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</si>
  <si>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</si>
  <si>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</si>
  <si>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</si>
  <si>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</si>
  <si>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</si>
  <si>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</si>
  <si>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</si>
  <si>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</si>
  <si>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</si>
  <si>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</si>
  <si>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</si>
  <si>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</si>
  <si>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</si>
  <si>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</si>
  <si>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</si>
  <si>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</si>
  <si>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</si>
  <si>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</si>
  <si>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</si>
  <si>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</si>
  <si>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</si>
  <si>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</si>
  <si>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</si>
  <si>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</si>
  <si>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</si>
  <si>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</si>
  <si>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</si>
  <si>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</si>
  <si>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</si>
  <si>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</si>
  <si>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</si>
  <si>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</si>
  <si>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</si>
  <si>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</si>
  <si>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</si>
  <si>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</si>
  <si>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</si>
  <si>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</si>
  <si>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</si>
  <si>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</si>
  <si>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</si>
  <si>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</si>
  <si>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</si>
  <si>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</si>
  <si>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</si>
  <si>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</si>
  <si>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</si>
  <si>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</si>
  <si>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</si>
  <si>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</si>
  <si>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</si>
  <si>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</si>
  <si>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</si>
  <si>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</si>
  <si>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</si>
  <si>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</si>
  <si>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</si>
  <si>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</si>
  <si>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</si>
  <si>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</si>
  <si>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</si>
  <si>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</si>
  <si>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</si>
  <si>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</si>
  <si>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</si>
  <si>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</si>
  <si>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</si>
  <si>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</si>
  <si>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</si>
  <si>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</si>
  <si>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</si>
  <si>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</si>
  <si>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</si>
  <si>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</si>
  <si>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</si>
  <si>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</si>
  <si>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</si>
  <si>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</si>
  <si>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</si>
  <si>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</si>
  <si>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</si>
  <si>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</si>
  <si>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</si>
  <si>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</si>
  <si>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</si>
  <si>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</si>
  <si>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</si>
  <si>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</si>
  <si>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</si>
  <si>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</si>
  <si>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</si>
  <si>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</si>
  <si>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</si>
  <si>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</si>
  <si>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</si>
  <si>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</si>
  <si>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</si>
  <si>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</si>
  <si>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</si>
  <si>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</si>
  <si>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</si>
  <si>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</si>
  <si>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</si>
  <si>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</si>
  <si>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</si>
  <si>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</si>
  <si>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</si>
  <si>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</si>
  <si>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</si>
  <si>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</si>
  <si>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</si>
  <si>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</si>
  <si>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</si>
  <si>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</si>
  <si>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</si>
  <si>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</si>
  <si>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</si>
  <si>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</si>
  <si>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</si>
  <si>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</si>
  <si>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</si>
  <si>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</si>
  <si>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</si>
  <si>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</si>
  <si>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</si>
  <si>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</si>
  <si>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</si>
  <si>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</si>
  <si>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</si>
  <si>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</si>
  <si>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</si>
  <si>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</si>
  <si>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</si>
  <si>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</si>
  <si>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</si>
  <si>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</si>
  <si>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</si>
  <si>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</si>
  <si>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</si>
  <si>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</si>
  <si>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</si>
  <si>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</si>
  <si>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</si>
  <si>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</si>
  <si>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</si>
  <si>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</si>
  <si>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</si>
  <si>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</si>
  <si>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</si>
  <si>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</si>
  <si>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</si>
  <si>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</si>
  <si>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</si>
  <si>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</si>
  <si>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</si>
  <si>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</si>
  <si>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</si>
  <si>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</si>
  <si>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</si>
  <si>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</si>
  <si>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</si>
  <si>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</si>
  <si>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</si>
  <si>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</si>
  <si>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</si>
  <si>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</si>
  <si>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</si>
  <si>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</si>
  <si>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</si>
  <si>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</si>
  <si>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</si>
  <si>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</si>
  <si>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</si>
  <si>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</si>
  <si>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</si>
  <si>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</si>
  <si>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</si>
  <si>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</si>
  <si>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</si>
  <si>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</si>
  <si>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</si>
  <si>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</si>
  <si>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</si>
  <si>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</si>
  <si>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</si>
  <si>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</si>
  <si>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</si>
  <si>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</si>
  <si>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</si>
  <si>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</si>
  <si>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</si>
  <si>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</si>
  <si>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</si>
  <si>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</si>
  <si>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</si>
  <si>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</si>
  <si>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</si>
  <si>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</si>
  <si>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</si>
  <si>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</si>
  <si>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</si>
  <si>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</si>
  <si>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</si>
  <si>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</si>
  <si>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</si>
  <si>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</si>
  <si>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</si>
  <si>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</si>
  <si>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</si>
  <si>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</si>
  <si>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</si>
  <si>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</si>
  <si>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</si>
  <si>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</si>
  <si>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</si>
  <si>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</si>
  <si>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</si>
  <si>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</si>
  <si>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</si>
  <si>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</si>
  <si>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</si>
  <si>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</si>
  <si>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</si>
  <si>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</si>
  <si>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</si>
  <si>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</si>
  <si>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</si>
  <si>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</si>
  <si>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</si>
  <si>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</si>
  <si>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</si>
  <si>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</si>
  <si>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</si>
  <si>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</si>
  <si>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</si>
  <si>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</si>
  <si>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</si>
  <si>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</si>
  <si>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</si>
  <si>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</si>
  <si>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</si>
  <si>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</si>
  <si>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</si>
  <si>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</si>
  <si>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</si>
  <si>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</si>
  <si>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</si>
  <si>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</si>
  <si>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</si>
  <si>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</si>
  <si>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</si>
  <si>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</si>
  <si>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</si>
  <si>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</si>
  <si>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</si>
  <si>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</si>
  <si>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</si>
  <si>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</si>
  <si>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</si>
  <si>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</si>
  <si>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</si>
  <si>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</si>
  <si>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</si>
  <si>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</si>
  <si>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</si>
  <si>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</si>
  <si>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</si>
  <si>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</si>
  <si>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</si>
  <si>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</si>
  <si>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</si>
  <si>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</si>
  <si>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</si>
  <si>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</si>
  <si>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</si>
  <si>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</si>
  <si>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</si>
  <si>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</si>
  <si>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</si>
  <si>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</si>
  <si>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</si>
  <si>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</si>
  <si>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</si>
  <si>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</si>
  <si>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</si>
  <si>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</si>
  <si>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</si>
  <si>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</si>
  <si>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</si>
  <si>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</si>
  <si>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</si>
  <si>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</si>
  <si>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</si>
  <si>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</si>
  <si>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</si>
  <si>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</si>
  <si>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</si>
  <si>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</si>
  <si>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</si>
  <si>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</si>
  <si>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</si>
  <si>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</si>
  <si>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</si>
  <si>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</si>
  <si>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</si>
  <si>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</si>
  <si>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</si>
  <si>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</si>
  <si>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</si>
  <si>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</si>
  <si>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</si>
  <si>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</si>
  <si>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</si>
  <si>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</si>
  <si>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</si>
  <si>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</si>
  <si>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</si>
  <si>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</si>
  <si>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</si>
  <si>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</si>
  <si>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</si>
  <si>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</si>
  <si>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</si>
  <si>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</si>
  <si>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</si>
  <si>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</si>
  <si>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</si>
  <si>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</si>
  <si>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</si>
  <si>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</si>
  <si>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</si>
  <si>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</si>
  <si>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</si>
  <si>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</si>
  <si>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</si>
  <si>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</si>
  <si>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</si>
  <si>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</si>
  <si>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</si>
  <si>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</si>
  <si>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</si>
  <si>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</si>
  <si>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</si>
  <si>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</si>
  <si>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</si>
  <si>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</si>
  <si>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</si>
  <si>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</si>
  <si>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</si>
  <si>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</si>
  <si>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</si>
  <si>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</si>
  <si>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</si>
  <si>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</si>
  <si>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</si>
  <si>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</si>
  <si>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</si>
  <si>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</si>
  <si>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</si>
  <si>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</si>
  <si>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</si>
  <si>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</si>
  <si>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</si>
  <si>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</si>
  <si>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</si>
  <si>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</si>
  <si>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</si>
  <si>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</si>
  <si>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</si>
  <si>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</si>
  <si>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</si>
  <si>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</si>
  <si>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</si>
  <si>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</si>
  <si>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</si>
  <si>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</si>
  <si>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</si>
  <si>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</si>
  <si>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</si>
  <si>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</si>
  <si>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</si>
  <si>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</si>
  <si>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</si>
  <si>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</si>
  <si>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</si>
  <si>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</si>
  <si>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</si>
  <si>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</si>
  <si>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</si>
  <si>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</si>
  <si>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</si>
  <si>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</si>
  <si>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</si>
  <si>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</si>
  <si>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</si>
  <si>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</si>
  <si>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</si>
  <si>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</si>
  <si>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</si>
  <si>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</si>
  <si>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</si>
  <si>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</si>
  <si>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</si>
  <si>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</si>
  <si>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</si>
  <si>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</si>
  <si>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</si>
  <si>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</si>
  <si>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</si>
  <si>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</si>
  <si>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</si>
  <si>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</si>
  <si>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</si>
  <si>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</si>
  <si>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</si>
  <si>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</si>
  <si>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</si>
  <si>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</si>
  <si>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</si>
  <si>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</si>
  <si>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</si>
  <si>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</si>
  <si>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</si>
  <si>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</si>
  <si>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</si>
  <si>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</si>
  <si>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</si>
  <si>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</si>
  <si>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</si>
  <si>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</si>
  <si>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</si>
  <si>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</si>
  <si>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</si>
  <si>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</si>
  <si>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</si>
  <si>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</si>
  <si>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</si>
  <si>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</si>
  <si>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</si>
  <si>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</si>
  <si>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</si>
  <si>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</si>
  <si>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</si>
  <si>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</si>
  <si>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</si>
  <si>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</si>
  <si>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</si>
  <si>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</si>
  <si>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</si>
  <si>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</si>
  <si>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</si>
  <si>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</si>
  <si>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</si>
  <si>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</si>
  <si>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</si>
  <si>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</si>
  <si>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</si>
  <si>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</si>
  <si>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</si>
  <si>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</si>
  <si>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</si>
  <si>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</si>
  <si>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</si>
  <si>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</si>
  <si>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</si>
  <si>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</si>
  <si>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</si>
  <si>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</si>
  <si>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</si>
  <si>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</si>
  <si>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</si>
  <si>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</si>
  <si>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</si>
  <si>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</si>
  <si>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</si>
  <si>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</si>
  <si>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</si>
  <si>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</si>
  <si>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</si>
  <si>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</si>
  <si>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</si>
  <si>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</si>
  <si>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</si>
  <si>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</si>
  <si>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</si>
  <si>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</si>
  <si>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</si>
  <si>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</si>
  <si>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</si>
  <si>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</si>
  <si>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</si>
  <si>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</si>
  <si>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</si>
  <si>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</si>
  <si>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</si>
  <si>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</si>
  <si>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</si>
  <si>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</si>
  <si>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</si>
  <si>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</si>
  <si>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</si>
  <si>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</si>
  <si>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</si>
  <si>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</si>
  <si>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</si>
  <si>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</si>
  <si>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</si>
  <si>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</si>
  <si>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</si>
  <si>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</si>
  <si>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</si>
  <si>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</si>
  <si>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</si>
  <si>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</si>
  <si>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</si>
  <si>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</si>
  <si>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</si>
  <si>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</si>
  <si>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</si>
  <si>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</si>
  <si>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</si>
  <si>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</si>
  <si>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</si>
  <si>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</si>
  <si>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</si>
  <si>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</si>
  <si>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</si>
  <si>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</si>
  <si>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</si>
  <si>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</si>
  <si>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</si>
  <si>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</si>
  <si>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</si>
  <si>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</si>
  <si>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</si>
  <si>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</si>
  <si>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</si>
  <si>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</si>
  <si>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</si>
  <si>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</si>
  <si>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</si>
  <si>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</si>
  <si>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</si>
  <si>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</si>
  <si>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</si>
  <si>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</si>
  <si>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</si>
  <si>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</si>
  <si>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</si>
  <si>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</si>
  <si>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</si>
  <si>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</si>
  <si>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</si>
  <si>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</si>
  <si>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</si>
  <si>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</si>
  <si>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</si>
  <si>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</si>
  <si>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</si>
  <si>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</si>
  <si>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</si>
  <si>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</si>
  <si>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</si>
  <si>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</si>
  <si>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</si>
  <si>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</si>
  <si>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</si>
  <si>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</si>
  <si>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</si>
  <si>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</si>
  <si>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</si>
  <si>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</si>
  <si>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</si>
  <si>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</si>
  <si>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</si>
  <si>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</si>
  <si>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</si>
  <si>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</si>
  <si>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</si>
  <si>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</si>
  <si>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</si>
  <si>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</si>
  <si>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</si>
  <si>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</si>
  <si>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</si>
  <si>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</si>
  <si>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</si>
  <si>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</si>
  <si>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</si>
  <si>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</si>
  <si>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</si>
  <si>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</si>
  <si>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</si>
  <si>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</si>
  <si>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</si>
  <si>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</si>
  <si>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</si>
  <si>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</si>
  <si>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</si>
  <si>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</si>
  <si>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</si>
  <si>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</si>
  <si>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</si>
  <si>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</si>
  <si>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</si>
  <si>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</si>
  <si>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</si>
  <si>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</si>
  <si>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</si>
  <si>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</si>
  <si>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</si>
  <si>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</si>
  <si>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</si>
  <si>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</si>
  <si>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</si>
  <si>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</si>
  <si>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</si>
  <si>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</si>
  <si>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</si>
  <si>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</si>
  <si>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</si>
  <si>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</si>
  <si>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</si>
  <si>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</si>
  <si>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</si>
  <si>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</si>
  <si>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</si>
  <si>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</si>
  <si>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</si>
  <si>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</si>
  <si>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</si>
  <si>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</si>
  <si>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</si>
  <si>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</si>
  <si>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</si>
  <si>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</si>
  <si>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</si>
  <si>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</si>
  <si>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</si>
  <si>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</si>
  <si>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</si>
  <si>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</si>
  <si>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</si>
  <si>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</si>
  <si>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</si>
  <si>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</si>
  <si>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</si>
  <si>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</si>
  <si>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</si>
  <si>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</si>
  <si>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</si>
  <si>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</si>
  <si>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</si>
  <si>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</si>
  <si>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</si>
  <si>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</si>
  <si>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</si>
  <si>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</si>
  <si>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</si>
  <si>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</si>
  <si>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</si>
  <si>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</si>
  <si>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</si>
  <si>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</si>
  <si>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</si>
  <si>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</si>
  <si>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</si>
  <si>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</si>
  <si>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</si>
  <si>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</si>
  <si>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</si>
  <si>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</si>
  <si>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</si>
  <si>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</si>
  <si>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</si>
  <si>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</si>
  <si>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</si>
  <si>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</si>
  <si>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</si>
  <si>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</si>
  <si>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</si>
  <si>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</si>
  <si>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</si>
  <si>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</si>
  <si>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</si>
  <si>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</si>
  <si>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</si>
  <si>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</si>
  <si>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</si>
  <si>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</si>
  <si>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</si>
  <si>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</si>
  <si>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</si>
  <si>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</si>
  <si>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</si>
  <si>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</si>
  <si>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</si>
  <si>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</si>
  <si>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</si>
  <si>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</si>
  <si>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</si>
  <si>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</si>
  <si>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</si>
  <si>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</si>
  <si>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</si>
  <si>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</si>
  <si>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</si>
  <si>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</si>
  <si>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</si>
  <si>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</si>
  <si>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</si>
  <si>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</si>
  <si>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</si>
  <si>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</si>
  <si>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</si>
  <si>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</si>
  <si>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</si>
  <si>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</si>
  <si>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</si>
  <si>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</si>
  <si>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</si>
  <si>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</si>
  <si>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</si>
  <si>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</si>
  <si>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</si>
  <si>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</si>
  <si>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</si>
  <si>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</si>
  <si>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</si>
  <si>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</si>
  <si>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</si>
  <si>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</si>
  <si>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</si>
  <si>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</si>
  <si>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</si>
  <si>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</si>
  <si>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</si>
  <si>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</si>
  <si>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</si>
  <si>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</si>
  <si>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</si>
  <si>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</si>
  <si>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</si>
  <si>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</si>
  <si>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</si>
  <si>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</si>
  <si>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</si>
  <si>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</si>
  <si>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</si>
  <si>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</si>
  <si>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</si>
  <si>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</si>
  <si>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</si>
  <si>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</si>
  <si>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</si>
  <si>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</si>
  <si>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</si>
  <si>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</si>
  <si>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</si>
  <si>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</si>
  <si>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</si>
  <si>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</si>
  <si>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</si>
  <si>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</si>
  <si>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</si>
  <si>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</si>
  <si>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</si>
  <si>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</si>
  <si>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</si>
  <si>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</si>
  <si>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</si>
  <si>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</si>
  <si>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</si>
  <si>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</si>
  <si>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</si>
  <si>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</si>
  <si>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</si>
  <si>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</si>
  <si>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</si>
  <si>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</si>
  <si>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</si>
  <si>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</si>
  <si>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</si>
  <si>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</si>
  <si>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</si>
  <si>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</si>
  <si>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</si>
  <si>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</si>
  <si>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</si>
  <si>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</si>
  <si>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</si>
  <si>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</si>
  <si>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</si>
  <si>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</si>
  <si>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</si>
  <si>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</si>
  <si>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</si>
  <si>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</si>
  <si>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</si>
  <si>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</si>
  <si>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</si>
  <si>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</si>
  <si>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</si>
  <si>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</si>
  <si>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</si>
  <si>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</si>
  <si>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</si>
  <si>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</si>
  <si>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</si>
  <si>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</si>
  <si>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</si>
  <si>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</si>
  <si>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</si>
  <si>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</si>
  <si>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</si>
  <si>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</si>
  <si>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</si>
  <si>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</si>
  <si>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</si>
  <si>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</si>
  <si>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</si>
  <si>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</si>
  <si>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</si>
  <si>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</si>
  <si>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</si>
  <si>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</si>
  <si>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</si>
  <si>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</si>
  <si>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</si>
  <si>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</si>
  <si>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</si>
  <si>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</si>
  <si>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</si>
  <si>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</si>
  <si>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</si>
  <si>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</si>
  <si>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</si>
  <si>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</si>
  <si>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</si>
  <si>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</si>
  <si>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</si>
  <si>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</si>
  <si>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</si>
  <si>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</si>
  <si>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</si>
  <si>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</si>
  <si>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</si>
  <si>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</si>
  <si>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</si>
  <si>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</si>
  <si>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</si>
  <si>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</si>
  <si>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</si>
  <si>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</si>
  <si>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</si>
  <si>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</si>
  <si>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</si>
  <si>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</si>
  <si>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</si>
  <si>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</si>
  <si>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</si>
  <si>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</si>
  <si>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</si>
  <si>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</si>
  <si>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</si>
  <si>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</si>
  <si>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</si>
  <si>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</si>
  <si>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</si>
  <si>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</si>
  <si>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</si>
  <si>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</si>
  <si>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</si>
  <si>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</si>
  <si>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</si>
  <si>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</si>
  <si>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</si>
  <si>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</si>
  <si>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</si>
  <si>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</si>
  <si>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</si>
  <si>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</si>
  <si>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</si>
  <si>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</si>
  <si>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</si>
  <si>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</si>
  <si>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</si>
  <si>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</si>
  <si>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</si>
  <si>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</si>
  <si>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</si>
  <si>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</si>
  <si>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</si>
  <si>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</si>
  <si>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</si>
  <si>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</si>
  <si>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</si>
  <si>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</si>
  <si>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</si>
  <si>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</si>
  <si>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</si>
  <si>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</si>
  <si>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</si>
  <si>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</si>
  <si>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</si>
  <si>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</si>
  <si>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</si>
  <si>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</si>
  <si>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</si>
  <si>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</si>
  <si>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</si>
  <si>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</si>
  <si>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</si>
  <si>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</si>
  <si>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</si>
  <si>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</si>
  <si>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</si>
  <si>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</si>
  <si>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</si>
  <si>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</si>
  <si>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</si>
  <si>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</si>
  <si>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</si>
  <si>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</si>
  <si>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</si>
  <si>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</si>
  <si>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</si>
  <si>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</si>
  <si>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</si>
  <si>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</si>
  <si>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</si>
  <si>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</si>
  <si>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</si>
  <si>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</si>
  <si>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</si>
  <si>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</si>
  <si>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</si>
  <si>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</si>
  <si>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</si>
  <si>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</si>
  <si>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</si>
  <si>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</si>
  <si>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</si>
  <si>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</si>
  <si>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</si>
  <si>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</si>
  <si>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</si>
  <si>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</si>
  <si>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</si>
  <si>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</si>
  <si>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</si>
  <si>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</si>
  <si>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</si>
  <si>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</si>
  <si>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</si>
  <si>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</si>
  <si>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</si>
  <si>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</si>
  <si>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</si>
  <si>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</si>
  <si>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</si>
  <si>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</si>
  <si>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</si>
  <si>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</si>
  <si>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</si>
  <si>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</si>
  <si>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</si>
  <si>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</si>
  <si>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</si>
  <si>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</si>
  <si>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</si>
  <si>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</si>
  <si>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</si>
  <si>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</si>
  <si>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</si>
  <si>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</si>
  <si>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</si>
  <si>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</si>
  <si>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</si>
  <si>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</si>
  <si>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</si>
  <si>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</si>
  <si>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</si>
  <si>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</si>
  <si>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</si>
  <si>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</si>
  <si>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</si>
  <si>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</si>
  <si>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</si>
  <si>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</si>
  <si>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</si>
  <si>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</si>
  <si>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</si>
  <si>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</si>
  <si>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</si>
  <si>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</si>
  <si>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</si>
  <si>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</si>
  <si>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</si>
  <si>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</si>
  <si>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</si>
  <si>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</si>
  <si>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</si>
  <si>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</si>
  <si>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</si>
  <si>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</si>
  <si>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</si>
  <si>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</si>
  <si>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</si>
  <si>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</si>
  <si>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</si>
  <si>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</si>
  <si>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</si>
  <si>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</si>
  <si>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</si>
  <si>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</si>
  <si>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</si>
  <si>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</si>
  <si>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</si>
  <si>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</si>
  <si>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</si>
  <si>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</si>
  <si>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</si>
  <si>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</si>
  <si>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</si>
  <si>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</si>
  <si>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</si>
  <si>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</si>
  <si>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</si>
  <si>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</si>
  <si>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</si>
  <si>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</si>
  <si>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</si>
  <si>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</si>
  <si>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</si>
  <si>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</si>
  <si>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</si>
  <si>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</si>
  <si>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</si>
  <si>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</si>
  <si>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</si>
  <si>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</si>
  <si>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</si>
  <si>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</si>
  <si>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</si>
  <si>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</si>
  <si>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</si>
  <si>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</si>
  <si>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</si>
  <si>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</si>
  <si>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</si>
  <si>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</si>
  <si>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</si>
  <si>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</si>
  <si>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</si>
  <si>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</si>
  <si>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</si>
  <si>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</si>
  <si>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</si>
  <si>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</si>
  <si>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</si>
  <si>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</si>
  <si>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</si>
  <si>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</si>
  <si>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</si>
  <si>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</si>
  <si>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</si>
  <si>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</si>
  <si>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</si>
  <si>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</si>
  <si>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</si>
  <si>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</si>
  <si>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</si>
  <si>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</si>
  <si>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</si>
  <si>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</si>
  <si>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</si>
  <si>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</si>
  <si>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</si>
  <si>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</si>
  <si>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</si>
  <si>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</si>
  <si>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</si>
  <si>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</si>
  <si>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</si>
  <si>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</si>
  <si>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</si>
  <si>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</si>
  <si>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</si>
  <si>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</si>
  <si>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</si>
  <si>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</si>
  <si>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</si>
  <si>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</si>
  <si>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</si>
  <si>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</si>
  <si>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</si>
  <si>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</si>
  <si>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</si>
  <si>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</si>
  <si>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</si>
  <si>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</si>
  <si>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</si>
  <si>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</si>
  <si>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</si>
  <si>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</si>
  <si>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</si>
  <si>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</si>
  <si>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</si>
  <si>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</si>
  <si>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</si>
  <si>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</si>
  <si>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</si>
  <si>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</si>
  <si>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</si>
  <si>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</si>
  <si>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</si>
  <si>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</si>
  <si>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</si>
  <si>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</si>
  <si>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</si>
  <si>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</si>
  <si>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</si>
  <si>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</si>
  <si>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</si>
  <si>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</si>
  <si>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</si>
  <si>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</si>
  <si>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</si>
  <si>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</si>
  <si>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</si>
  <si>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</si>
  <si>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</si>
  <si>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</si>
  <si>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</si>
  <si>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</si>
  <si>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</si>
  <si>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</si>
  <si>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</si>
  <si>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</si>
  <si>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</si>
  <si>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</si>
  <si>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</si>
  <si>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</si>
  <si>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</si>
  <si>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</si>
  <si>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</si>
  <si>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</si>
  <si>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</si>
  <si>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</si>
  <si>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</si>
  <si>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</si>
  <si>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</si>
  <si>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</si>
  <si>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</si>
  <si>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</si>
  <si>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</si>
  <si>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</si>
  <si>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</si>
  <si>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</si>
  <si>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</si>
  <si>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</si>
  <si>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</si>
  <si>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</si>
  <si>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</si>
  <si>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</si>
  <si>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</si>
  <si>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</si>
  <si>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</si>
  <si>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</si>
  <si>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</si>
  <si>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</si>
  <si>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</si>
  <si>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</si>
  <si>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</si>
  <si>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</si>
  <si>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</si>
  <si>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</si>
  <si>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</si>
  <si>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</si>
  <si>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</si>
  <si>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</si>
  <si>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</si>
  <si>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</si>
  <si>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</si>
  <si>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</si>
  <si>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</si>
  <si>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</si>
  <si>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</si>
  <si>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</si>
  <si>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</si>
  <si>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</si>
  <si>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</si>
  <si>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</si>
  <si>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</si>
  <si>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</si>
  <si>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</si>
  <si>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</si>
  <si>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</si>
  <si>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</si>
  <si>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</si>
  <si>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</si>
  <si>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</si>
  <si>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</si>
  <si>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</si>
  <si>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</si>
  <si>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</si>
  <si>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</si>
  <si>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</si>
  <si>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</si>
  <si>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</si>
  <si>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</si>
  <si>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</si>
  <si>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</si>
  <si>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</si>
  <si>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</si>
  <si>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</si>
  <si>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</si>
  <si>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</si>
  <si>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</si>
  <si>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</si>
  <si>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</si>
  <si>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</si>
  <si>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</si>
  <si>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</si>
  <si>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</si>
  <si>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</si>
  <si>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</si>
  <si>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</si>
  <si>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</si>
  <si>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</si>
  <si>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</si>
  <si>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</si>
  <si>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</si>
  <si>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</si>
  <si>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</si>
  <si>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</si>
  <si>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</si>
  <si>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</si>
  <si>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</si>
  <si>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</si>
  <si>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</si>
  <si>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</si>
  <si>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</si>
  <si>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</si>
  <si>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</si>
  <si>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</si>
  <si>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</si>
  <si>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</si>
  <si>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</si>
  <si>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</si>
  <si>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</si>
  <si>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</si>
  <si>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</si>
  <si>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</si>
  <si>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</si>
  <si>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</si>
  <si>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</si>
  <si>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</si>
  <si>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</si>
  <si>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</si>
  <si>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</si>
  <si>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</si>
  <si>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</si>
  <si>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</si>
  <si>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</si>
  <si>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</si>
  <si>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</si>
  <si>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</si>
  <si>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</si>
  <si>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</si>
  <si>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</si>
  <si>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</si>
  <si>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</si>
  <si>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</si>
  <si>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</si>
  <si>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</si>
  <si>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</si>
  <si>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</si>
  <si>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</si>
  <si>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</si>
  <si>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</si>
  <si>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</si>
  <si>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</si>
  <si>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</si>
  <si>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</si>
  <si>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</si>
  <si>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</si>
  <si>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</si>
  <si>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</si>
  <si>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</si>
  <si>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</si>
  <si>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</si>
  <si>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</si>
  <si>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</si>
  <si>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</si>
  <si>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</si>
  <si>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</si>
  <si>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</si>
  <si>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</si>
  <si>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</si>
  <si>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</si>
  <si>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</si>
  <si>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</si>
  <si>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</si>
  <si>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</si>
  <si>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</si>
  <si>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</si>
  <si>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</si>
  <si>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</si>
  <si>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</si>
  <si>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</si>
  <si>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</si>
  <si>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</si>
  <si>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</si>
  <si>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</si>
  <si>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</si>
  <si>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</si>
  <si>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</si>
  <si>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</si>
  <si>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</si>
  <si>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</si>
  <si>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</si>
  <si>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</si>
  <si>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</si>
  <si>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</si>
  <si>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</si>
  <si>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</si>
  <si>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</si>
  <si>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</si>
  <si>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</si>
  <si>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</si>
  <si>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</si>
  <si>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</si>
  <si>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</si>
  <si>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</si>
  <si>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</si>
  <si>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</si>
  <si>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</si>
  <si>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</si>
  <si>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</si>
  <si>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</si>
  <si>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</si>
  <si>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</si>
  <si>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</si>
  <si>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</si>
  <si>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</si>
  <si>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</si>
  <si>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</si>
  <si>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</si>
  <si>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</si>
  <si>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</si>
  <si>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</si>
  <si>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</si>
  <si>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</si>
  <si>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</si>
  <si>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</si>
  <si>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</si>
  <si>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</si>
  <si>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</si>
  <si>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</si>
  <si>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</si>
  <si>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</si>
  <si>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</si>
  <si>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</si>
  <si>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</si>
  <si>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</si>
  <si>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</si>
  <si>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</si>
  <si>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</si>
  <si>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</si>
  <si>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</si>
  <si>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</si>
  <si>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</si>
  <si>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</si>
  <si>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</si>
  <si>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</si>
  <si>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</si>
  <si>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</si>
  <si>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</si>
  <si>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</si>
  <si>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</si>
  <si>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</si>
  <si>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</si>
  <si>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</si>
  <si>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</si>
  <si>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</si>
  <si>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</si>
  <si>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</si>
  <si>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</si>
  <si>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</si>
  <si>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</si>
  <si>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</si>
  <si>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</si>
  <si>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</si>
  <si>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</si>
  <si>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</si>
  <si>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</si>
  <si>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</si>
  <si>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</si>
  <si>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</si>
  <si>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</si>
  <si>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</si>
  <si>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</si>
  <si>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</si>
  <si>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</si>
  <si>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</si>
  <si>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</si>
  <si>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</si>
  <si>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</si>
  <si>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</si>
  <si>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</si>
  <si>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</si>
  <si>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</si>
  <si>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</si>
  <si>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</si>
  <si>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</si>
  <si>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</si>
  <si>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</si>
  <si>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</si>
  <si>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</si>
  <si>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</si>
  <si>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</si>
  <si>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</si>
  <si>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</si>
  <si>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</si>
  <si>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</si>
  <si>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</si>
  <si>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</si>
  <si>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</si>
  <si>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</si>
  <si>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</si>
  <si>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</si>
  <si>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</si>
  <si>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</si>
  <si>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</si>
  <si>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</si>
  <si>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</si>
  <si>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</si>
  <si>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</si>
  <si>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</si>
  <si>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</si>
  <si>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</si>
  <si>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</si>
  <si>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</si>
  <si>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</si>
  <si>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</si>
  <si>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</si>
  <si>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</si>
  <si>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</si>
  <si>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</si>
  <si>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</si>
  <si>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</si>
  <si>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</si>
  <si>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</si>
  <si>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</si>
  <si>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</si>
  <si>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</si>
  <si>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</si>
  <si>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</si>
  <si>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</si>
  <si>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</si>
  <si>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</si>
  <si>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</si>
  <si>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</si>
  <si>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</si>
  <si>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</si>
  <si>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</si>
  <si>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</si>
  <si>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</si>
  <si>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</si>
  <si>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</si>
  <si>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</si>
  <si>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</si>
  <si>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</si>
  <si>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</si>
  <si>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</si>
  <si>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</si>
  <si>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</si>
  <si>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</si>
  <si>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</si>
  <si>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</si>
  <si>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</si>
  <si>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</si>
  <si>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</si>
  <si>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</si>
  <si>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</si>
  <si>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</si>
  <si>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</si>
  <si>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</si>
  <si>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</si>
  <si>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</si>
  <si>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</si>
  <si>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</si>
  <si>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</si>
  <si>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</si>
  <si>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</si>
  <si>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</si>
  <si>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</si>
  <si>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</si>
  <si>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</si>
  <si>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</si>
  <si>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</si>
  <si>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</si>
  <si>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</si>
  <si>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</si>
  <si>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</si>
  <si>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</si>
  <si>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</si>
  <si>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</si>
  <si>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</si>
  <si>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</si>
  <si>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</si>
  <si>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</si>
  <si>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</si>
  <si>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</si>
  <si>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</si>
  <si>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</si>
  <si>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</si>
  <si>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</si>
  <si>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</si>
  <si>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</si>
  <si>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</si>
  <si>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</si>
  <si>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</si>
  <si>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</si>
  <si>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</si>
  <si>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</si>
  <si>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</si>
  <si>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</si>
  <si>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</si>
  <si>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</si>
  <si>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</si>
  <si>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</si>
  <si>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</si>
  <si>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</si>
  <si>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</si>
  <si>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</si>
  <si>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</si>
  <si>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</si>
  <si>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</si>
  <si>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</si>
  <si>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</si>
  <si>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</si>
  <si>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</si>
  <si>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</si>
  <si>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</si>
  <si>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</si>
  <si>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</si>
  <si>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</si>
  <si>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</si>
  <si>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</si>
  <si>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</si>
  <si>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</si>
  <si>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</si>
  <si>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</si>
  <si>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</si>
  <si>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</si>
  <si>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</si>
  <si>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</si>
  <si>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</si>
  <si>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</si>
  <si>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</si>
  <si>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</si>
  <si>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</si>
  <si>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</si>
  <si>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</si>
  <si>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</si>
  <si>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</si>
  <si>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</si>
  <si>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</si>
  <si>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</si>
  <si>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</si>
  <si>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</si>
  <si>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</si>
  <si>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</si>
  <si>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</si>
  <si>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</si>
  <si>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</si>
  <si>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</si>
  <si>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</si>
  <si>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</si>
  <si>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</si>
  <si>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</si>
  <si>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</si>
  <si>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</si>
  <si>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</si>
  <si>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</si>
  <si>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</si>
  <si>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</si>
  <si>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</si>
  <si>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</si>
  <si>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</si>
  <si>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</si>
  <si>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</si>
  <si>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</si>
  <si>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</si>
  <si>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</si>
  <si>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</si>
  <si>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</si>
  <si>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</si>
  <si>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</si>
  <si>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</si>
  <si>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</si>
  <si>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</si>
  <si>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</si>
  <si>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</si>
  <si>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</si>
  <si>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</si>
  <si>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</si>
  <si>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</si>
  <si>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</si>
  <si>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</si>
  <si>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</si>
  <si>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</si>
  <si>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</si>
  <si>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</si>
  <si>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</si>
  <si>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</si>
  <si>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</si>
  <si>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</si>
  <si>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</si>
  <si>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</si>
  <si>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</si>
  <si>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</si>
  <si>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</si>
  <si>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</si>
  <si>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</si>
  <si>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</si>
  <si>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</si>
  <si>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</si>
  <si>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</si>
  <si>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</si>
  <si>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</si>
  <si>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</si>
  <si>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</si>
  <si>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</si>
  <si>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</si>
  <si>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</si>
  <si>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</si>
  <si>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</si>
  <si>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</si>
  <si>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</si>
  <si>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</si>
  <si>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</si>
  <si>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</si>
  <si>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</si>
  <si>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</si>
  <si>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</si>
  <si>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</si>
  <si>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</si>
  <si>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</si>
  <si>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</si>
  <si>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</si>
  <si>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</si>
  <si>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</si>
  <si>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</si>
  <si>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</si>
  <si>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</si>
  <si>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</si>
  <si>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</si>
  <si>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</si>
  <si>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</si>
  <si>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</si>
  <si>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</si>
  <si>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</si>
  <si>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</si>
  <si>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</si>
  <si>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</si>
  <si>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</si>
  <si>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</si>
  <si>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</si>
  <si>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</si>
  <si>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</si>
  <si>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</si>
  <si>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</si>
  <si>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</si>
  <si>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</si>
  <si>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</si>
  <si>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</si>
  <si>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</si>
  <si>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</si>
  <si>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</si>
  <si>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</si>
  <si>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</si>
  <si>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</si>
  <si>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</si>
  <si>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</si>
  <si>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</si>
  <si>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</si>
  <si>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</si>
  <si>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</si>
  <si>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</si>
  <si>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</si>
  <si>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</si>
  <si>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</si>
  <si>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</si>
  <si>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</si>
  <si>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</si>
  <si>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</si>
  <si>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</si>
  <si>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</si>
  <si>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</si>
  <si>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</si>
  <si>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</si>
  <si>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</si>
  <si>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</si>
  <si>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</si>
  <si>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</si>
  <si>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</si>
  <si>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</si>
  <si>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</si>
  <si>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</si>
  <si>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</si>
  <si>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</si>
  <si>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</si>
  <si>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</si>
  <si>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</si>
  <si>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</si>
  <si>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</si>
  <si>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</si>
  <si>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</si>
  <si>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</si>
  <si>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</si>
  <si>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</si>
  <si>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</si>
  <si>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</si>
  <si>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</si>
  <si>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</si>
  <si>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</si>
  <si>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</si>
  <si>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</si>
  <si>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</si>
  <si>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</si>
  <si>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</si>
  <si>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</si>
  <si>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</si>
  <si>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</si>
  <si>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</si>
  <si>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</si>
  <si>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</si>
  <si>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</si>
  <si>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</si>
  <si>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</si>
  <si>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</si>
  <si>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</si>
  <si>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</si>
  <si>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</si>
  <si>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</si>
  <si>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</si>
  <si>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</si>
  <si>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</si>
  <si>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</si>
  <si>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</si>
  <si>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</si>
  <si>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</si>
  <si>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</si>
  <si>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</si>
  <si>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</si>
  <si>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</si>
  <si>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</si>
  <si>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</si>
  <si>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</si>
  <si>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</si>
  <si>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</si>
  <si>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</si>
  <si>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</si>
  <si>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</si>
  <si>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</si>
  <si>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</si>
  <si>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</si>
  <si>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</si>
  <si>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</si>
  <si>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</si>
  <si>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</si>
  <si>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</si>
  <si>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</si>
  <si>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</si>
  <si>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</si>
  <si>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</si>
  <si>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</si>
  <si>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</si>
  <si>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</si>
  <si>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</si>
  <si>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</si>
  <si>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</si>
  <si>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</si>
  <si>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</si>
  <si>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</si>
  <si>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</si>
  <si>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</si>
  <si>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</si>
  <si>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</si>
  <si>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</si>
  <si>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</si>
  <si>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</si>
  <si>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</si>
  <si>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</si>
  <si>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</si>
  <si>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</si>
  <si>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</si>
  <si>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</si>
  <si>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</si>
  <si>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</si>
  <si>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</si>
  <si>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</si>
  <si>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</si>
  <si>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</si>
  <si>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</si>
  <si>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</si>
  <si>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</si>
  <si>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</si>
  <si>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</si>
  <si>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</si>
  <si>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</si>
  <si>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</si>
  <si>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</si>
  <si>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</si>
  <si>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</si>
  <si>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</si>
  <si>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</si>
  <si>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</si>
  <si>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</si>
  <si>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</si>
  <si>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</si>
  <si>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</si>
  <si>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</si>
  <si>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</si>
  <si>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</si>
  <si>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</si>
  <si>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</si>
  <si>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</si>
  <si>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</si>
  <si>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</si>
  <si>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</si>
  <si>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</si>
  <si>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</si>
  <si>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</si>
  <si>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</si>
  <si>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</si>
  <si>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</si>
  <si>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</si>
  <si>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</si>
  <si>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</si>
  <si>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</si>
  <si>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</si>
  <si>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</si>
  <si>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</si>
  <si>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</si>
  <si>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</si>
  <si>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</si>
  <si>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</si>
  <si>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</si>
  <si>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</si>
  <si>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</si>
  <si>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</si>
  <si>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</si>
  <si>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</si>
  <si>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</si>
  <si>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</si>
  <si>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</si>
  <si>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</si>
  <si>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</si>
  <si>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</si>
  <si>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</si>
  <si>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</si>
  <si>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</si>
  <si>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</si>
  <si>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</si>
  <si>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</si>
  <si>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</si>
  <si>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</si>
  <si>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</si>
  <si>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</si>
  <si>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</si>
  <si>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</si>
  <si>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</si>
  <si>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</si>
  <si>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</si>
  <si>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</si>
  <si>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</si>
  <si>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</si>
  <si>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</si>
  <si>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</si>
  <si>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</si>
  <si>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</si>
  <si>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</si>
  <si>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</si>
  <si>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</si>
  <si>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</si>
  <si>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</si>
  <si>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</si>
  <si>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</si>
  <si>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</si>
  <si>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</si>
  <si>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</si>
  <si>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</si>
  <si>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</si>
  <si>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</si>
  <si>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</si>
  <si>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</si>
  <si>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</si>
  <si>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</si>
  <si>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</si>
  <si>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</si>
  <si>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</si>
  <si>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</si>
  <si>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</si>
  <si>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</si>
  <si>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</si>
  <si>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</si>
  <si>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</si>
  <si>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</si>
  <si>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</si>
  <si>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</si>
  <si>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</si>
  <si>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</si>
  <si>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</si>
  <si>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</si>
  <si>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</si>
  <si>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</si>
  <si>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</si>
  <si>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</si>
  <si>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</si>
  <si>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</si>
  <si>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</si>
  <si>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</si>
  <si>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</si>
  <si>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</si>
  <si>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</si>
  <si>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</si>
  <si>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</si>
  <si>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</si>
  <si>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</si>
  <si>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</si>
  <si>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</si>
  <si>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</si>
  <si>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</si>
  <si>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</si>
  <si>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</si>
  <si>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</si>
  <si>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</si>
  <si>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</si>
  <si>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</si>
  <si>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</si>
  <si>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</si>
  <si>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</si>
  <si>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</si>
  <si>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</si>
  <si>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</si>
  <si>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</si>
  <si>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</si>
  <si>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</si>
  <si>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</si>
  <si>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</si>
  <si>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</si>
  <si>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</si>
  <si>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</si>
  <si>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</si>
  <si>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</si>
  <si>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</si>
  <si>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</si>
  <si>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</si>
  <si>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</si>
  <si>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</si>
  <si>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</si>
  <si>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</si>
  <si>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</si>
  <si>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</si>
  <si>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</si>
  <si>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</si>
  <si>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</si>
  <si>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</si>
  <si>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</si>
  <si>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</si>
  <si>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</si>
  <si>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</si>
  <si>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</si>
  <si>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</si>
  <si>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</si>
  <si>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</si>
  <si>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</si>
  <si>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</si>
  <si>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</si>
  <si>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</si>
  <si>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</si>
  <si>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</si>
  <si>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</si>
  <si>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</si>
  <si>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</si>
  <si>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</si>
  <si>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</si>
  <si>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</si>
  <si>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</si>
  <si>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</si>
  <si>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</si>
  <si>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</si>
  <si>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</si>
  <si>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</si>
  <si>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</si>
  <si>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</si>
  <si>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</si>
  <si>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</si>
  <si>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</si>
  <si>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</si>
  <si>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</si>
  <si>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</si>
  <si>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</si>
  <si>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</si>
  <si>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</si>
  <si>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</si>
  <si>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</si>
  <si>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</si>
  <si>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</si>
  <si>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</si>
  <si>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</si>
  <si>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</si>
  <si>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</si>
  <si>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</si>
  <si>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</si>
  <si>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</si>
  <si>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</si>
  <si>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</si>
  <si>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</si>
  <si>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</si>
  <si>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</si>
  <si>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</si>
  <si>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</si>
  <si>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</si>
  <si>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</si>
  <si>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</si>
  <si>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</si>
  <si>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</si>
  <si>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</si>
  <si>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</si>
  <si>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</si>
  <si>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</si>
  <si>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</si>
  <si>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</si>
  <si>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</si>
  <si>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</si>
  <si>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</si>
  <si>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</si>
  <si>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</si>
  <si>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</si>
  <si>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</si>
  <si>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</si>
  <si>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</si>
  <si>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</si>
  <si>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</si>
  <si>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</si>
  <si>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</si>
  <si>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</si>
  <si>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</si>
  <si>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</si>
  <si>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</si>
  <si>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</si>
  <si>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</si>
  <si>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</si>
  <si>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</si>
  <si>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</si>
  <si>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</si>
  <si>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</si>
  <si>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</si>
  <si>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</si>
  <si>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</si>
  <si>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</si>
  <si>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</si>
  <si>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</si>
  <si>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</si>
  <si>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</si>
  <si>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</si>
  <si>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</si>
  <si>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</si>
  <si>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</si>
  <si>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</si>
  <si>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</si>
  <si>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</si>
  <si>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</si>
  <si>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</si>
  <si>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</si>
  <si>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</si>
  <si>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</si>
  <si>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</si>
  <si>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</si>
  <si>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</si>
  <si>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</si>
  <si>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</si>
  <si>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</si>
  <si>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</si>
  <si>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</si>
  <si>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</si>
  <si>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</si>
  <si>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</si>
  <si>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</si>
  <si>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</si>
  <si>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</si>
  <si>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</si>
  <si>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</si>
  <si>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</si>
  <si>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</si>
  <si>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</si>
  <si>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</si>
  <si>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</si>
  <si>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</si>
  <si>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</si>
  <si>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</si>
  <si>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</si>
  <si>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</si>
  <si>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</si>
  <si>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</si>
  <si>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</si>
  <si>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</si>
  <si>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</si>
  <si>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</si>
  <si>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</si>
  <si>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</si>
  <si>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</si>
  <si>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</si>
  <si>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</si>
  <si>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</si>
  <si>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</si>
  <si>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</si>
  <si>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</si>
  <si>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</si>
  <si>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</si>
  <si>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</si>
  <si>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</si>
  <si>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</si>
  <si>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</si>
  <si>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</si>
  <si>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</si>
  <si>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</si>
  <si>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</si>
  <si>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</si>
  <si>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</si>
  <si>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</si>
  <si>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</si>
  <si>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</si>
  <si>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</si>
  <si>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</si>
  <si>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</si>
  <si>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</si>
  <si>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</si>
  <si>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</si>
  <si>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</si>
  <si>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</si>
  <si>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</si>
  <si>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</si>
  <si>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</si>
  <si>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</si>
  <si>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</si>
  <si>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</si>
  <si>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</si>
  <si>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</si>
  <si>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</si>
  <si>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</si>
  <si>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</si>
  <si>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</si>
  <si>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</si>
  <si>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</si>
  <si>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</si>
  <si>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</si>
  <si>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</si>
  <si>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</si>
  <si>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</si>
  <si>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</si>
  <si>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</si>
  <si>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</si>
  <si>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</si>
  <si>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</si>
  <si>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</si>
  <si>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</si>
  <si>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</si>
  <si>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</si>
  <si>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</si>
  <si>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</si>
  <si>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</si>
  <si>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</si>
  <si>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</si>
  <si>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</si>
  <si>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</si>
  <si>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</si>
  <si>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</si>
  <si>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</si>
  <si>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</si>
  <si>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</si>
  <si>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</si>
  <si>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</si>
  <si>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</si>
  <si>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</si>
  <si>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</si>
  <si>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</si>
  <si>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</si>
  <si>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</si>
  <si>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</si>
  <si>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</si>
  <si>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</si>
  <si>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</si>
  <si>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</si>
  <si>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</si>
  <si>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</si>
  <si>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</si>
  <si>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</si>
  <si>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</si>
  <si>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</si>
  <si>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</si>
  <si>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</si>
  <si>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</si>
  <si>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</si>
  <si>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</si>
  <si>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</si>
  <si>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</si>
  <si>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</si>
  <si>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</si>
  <si>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</si>
  <si>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</si>
  <si>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</si>
  <si>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</si>
  <si>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</si>
  <si>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</si>
  <si>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</si>
  <si>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</si>
  <si>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</si>
  <si>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</si>
  <si>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</si>
  <si>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</si>
  <si>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</si>
  <si>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</si>
  <si>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</si>
  <si>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</si>
  <si>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</si>
  <si>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</si>
  <si>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</si>
  <si>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</si>
  <si>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</si>
  <si>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</si>
  <si>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</si>
  <si>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</si>
  <si>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</si>
  <si>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</si>
  <si>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</si>
  <si>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</si>
  <si>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</si>
  <si>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</si>
  <si>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</si>
  <si>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</si>
  <si>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</si>
  <si>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</si>
  <si>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</si>
  <si>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</si>
  <si>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</si>
  <si>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</si>
  <si>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</si>
  <si>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</si>
  <si>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</si>
  <si>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</si>
  <si>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</si>
  <si>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</si>
  <si>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</si>
  <si>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</si>
  <si>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</si>
  <si>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</si>
  <si>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</si>
  <si>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</si>
  <si>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</si>
  <si>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</si>
  <si>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</si>
  <si>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</si>
  <si>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</si>
  <si>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</si>
  <si>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</si>
  <si>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</si>
  <si>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</si>
  <si>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</si>
  <si>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</si>
  <si>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</si>
  <si>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</si>
  <si>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</si>
  <si>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</si>
  <si>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</si>
  <si>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</si>
  <si>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</si>
  <si>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</si>
  <si>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</si>
  <si>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</si>
  <si>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</si>
  <si>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</si>
  <si>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</si>
  <si>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</si>
  <si>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</si>
  <si>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</si>
  <si>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</si>
  <si>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</si>
  <si>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</si>
  <si>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</si>
  <si>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</si>
  <si>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</si>
  <si>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</si>
  <si>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</si>
  <si>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</si>
  <si>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</si>
  <si>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</si>
  <si>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</si>
  <si>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</si>
  <si>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</si>
  <si>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</si>
  <si>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</si>
  <si>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</si>
  <si>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</si>
  <si>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</si>
  <si>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</si>
  <si>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</si>
  <si>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</si>
  <si>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</si>
  <si>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</si>
  <si>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</si>
  <si>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</si>
  <si>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</si>
  <si>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</si>
  <si>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</si>
  <si>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</si>
  <si>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</si>
  <si>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</si>
  <si>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</si>
  <si>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</si>
  <si>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</si>
  <si>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</si>
  <si>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</si>
  <si>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</si>
  <si>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</si>
  <si>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</si>
  <si>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</si>
  <si>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</si>
  <si>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</si>
  <si>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</si>
  <si>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</si>
  <si>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</si>
  <si>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</si>
  <si>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</si>
  <si>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</si>
  <si>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</si>
  <si>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</si>
  <si>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</si>
  <si>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</si>
  <si>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</si>
  <si>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</si>
  <si>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</si>
  <si>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</si>
  <si>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</si>
  <si>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</si>
  <si>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</si>
  <si>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</si>
  <si>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</si>
  <si>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</si>
  <si>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</si>
  <si>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</si>
  <si>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</si>
  <si>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</si>
  <si>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</si>
  <si>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</si>
  <si>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</si>
  <si>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</si>
  <si>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</si>
  <si>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</si>
  <si>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</si>
  <si>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</si>
  <si>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</si>
  <si>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</si>
  <si>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</si>
  <si>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</si>
  <si>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</si>
  <si>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</si>
  <si>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</si>
  <si>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</si>
  <si>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</si>
  <si>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</si>
  <si>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</si>
  <si>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</si>
  <si>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</si>
  <si>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</si>
  <si>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</si>
  <si>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</si>
  <si>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</si>
  <si>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</si>
  <si>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</si>
  <si>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</si>
  <si>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</si>
  <si>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</si>
  <si>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</si>
  <si>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</si>
  <si>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</si>
  <si>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</si>
  <si>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</si>
  <si>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</si>
  <si>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</si>
  <si>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</si>
  <si>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</si>
  <si>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</si>
  <si>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</si>
  <si>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</si>
  <si>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</si>
  <si>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</si>
  <si>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</si>
  <si>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</si>
  <si>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</si>
  <si>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</si>
  <si>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</si>
  <si>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</si>
  <si>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</si>
  <si>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</si>
  <si>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</si>
  <si>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</si>
  <si>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</si>
  <si>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</si>
  <si>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</si>
  <si>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</si>
  <si>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</si>
  <si>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</si>
  <si>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</si>
  <si>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</si>
  <si>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</si>
  <si>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</si>
  <si>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</si>
  <si>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</si>
  <si>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</si>
  <si>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</si>
  <si>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</si>
  <si>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</si>
  <si>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</si>
  <si>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</si>
  <si>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</si>
  <si>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</si>
  <si>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</si>
  <si>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</si>
  <si>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</si>
  <si>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</si>
  <si>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</si>
  <si>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</si>
  <si>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</si>
  <si>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</si>
  <si>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</si>
  <si>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</si>
  <si>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</si>
  <si>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</si>
  <si>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</si>
  <si>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</si>
  <si>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</si>
  <si>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</si>
  <si>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</si>
  <si>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</si>
  <si>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</si>
  <si>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</si>
  <si>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</si>
  <si>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</si>
  <si>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</si>
  <si>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</si>
  <si>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</si>
  <si>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</si>
  <si>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</si>
  <si>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</si>
  <si>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</si>
  <si>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</si>
  <si>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</si>
  <si>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</si>
  <si>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</si>
  <si>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</si>
  <si>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</si>
  <si>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</si>
  <si>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</si>
  <si>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</si>
  <si>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</si>
  <si>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</si>
  <si>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</si>
  <si>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</si>
  <si>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</si>
  <si>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</si>
  <si>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</si>
  <si>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</si>
  <si>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</si>
  <si>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</si>
  <si>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</si>
  <si>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</si>
  <si>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</si>
  <si>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</si>
  <si>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</si>
  <si>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</si>
  <si>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</si>
  <si>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</si>
  <si>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</si>
  <si>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</si>
  <si>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</si>
  <si>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</si>
  <si>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</si>
  <si>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</si>
  <si>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</si>
  <si>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</si>
  <si>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</si>
  <si>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</si>
  <si>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</si>
  <si>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</si>
  <si>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</si>
  <si>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</si>
  <si>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</si>
  <si>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</si>
  <si>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</si>
  <si>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</si>
  <si>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</si>
  <si>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</si>
  <si>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</si>
  <si>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</si>
  <si>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</si>
  <si>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</si>
  <si>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</si>
  <si>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</si>
  <si>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</si>
  <si>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</si>
  <si>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</si>
  <si>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</si>
  <si>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</si>
  <si>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</si>
  <si>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</si>
  <si>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</si>
  <si>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</si>
  <si>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</si>
  <si>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</si>
  <si>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</si>
  <si>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</si>
  <si>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</si>
  <si>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</si>
  <si>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</si>
  <si>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</si>
  <si>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</si>
  <si>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</si>
  <si>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</si>
  <si>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</si>
  <si>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</si>
  <si>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</si>
  <si>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</si>
  <si>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</si>
  <si>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</si>
  <si>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</si>
  <si>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</si>
  <si>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</si>
  <si>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</si>
  <si>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</si>
  <si>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</si>
  <si>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</si>
  <si>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</si>
  <si>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</si>
  <si>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</si>
  <si>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</si>
  <si>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</si>
  <si>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</si>
  <si>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</si>
  <si>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</si>
  <si>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</si>
  <si>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</si>
  <si>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</si>
  <si>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</si>
  <si>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</si>
  <si>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</si>
  <si>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</si>
  <si>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</si>
  <si>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</si>
  <si>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</si>
  <si>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</si>
  <si>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</si>
  <si>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</si>
  <si>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</si>
  <si>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</si>
  <si>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</si>
  <si>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</si>
  <si>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</si>
  <si>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</si>
  <si>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</si>
  <si>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</si>
  <si>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</si>
  <si>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</si>
  <si>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</si>
  <si>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</si>
  <si>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</si>
  <si>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</si>
  <si>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</si>
  <si>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</si>
  <si>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</si>
  <si>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</si>
  <si>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</si>
  <si>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</si>
  <si>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</si>
  <si>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</si>
  <si>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</si>
  <si>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</si>
  <si>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</si>
  <si>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</si>
  <si>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</si>
  <si>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</si>
  <si>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</si>
  <si>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</si>
  <si>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</si>
  <si>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</si>
  <si>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</si>
  <si>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</si>
  <si>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</si>
  <si>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</si>
  <si>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</si>
  <si>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</si>
  <si>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</si>
  <si>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</si>
  <si>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</si>
  <si>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</si>
  <si>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</si>
  <si>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</si>
  <si>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</si>
  <si>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</si>
  <si>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</si>
  <si>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</si>
  <si>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</si>
  <si>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</si>
  <si>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</si>
  <si>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</si>
  <si>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</si>
  <si>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</si>
  <si>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</si>
  <si>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</si>
  <si>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</si>
  <si>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</si>
  <si>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</si>
  <si>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</si>
  <si>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</si>
  <si>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</si>
  <si>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</si>
  <si>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</si>
  <si>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</si>
  <si>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</si>
  <si>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</si>
  <si>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</si>
  <si>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</si>
  <si>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</si>
  <si>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</si>
  <si>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</si>
  <si>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</si>
  <si>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</si>
  <si>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</si>
  <si>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</si>
  <si>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</si>
  <si>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</si>
  <si>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</si>
  <si>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</si>
  <si>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</si>
  <si>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</si>
  <si>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</si>
  <si>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</si>
  <si>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</si>
  <si>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</si>
  <si>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</si>
  <si>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</si>
  <si>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</si>
  <si>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</si>
  <si>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</si>
  <si>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</si>
  <si>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</si>
  <si>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</si>
  <si>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</si>
  <si>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</si>
  <si>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</si>
  <si>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</si>
  <si>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</si>
  <si>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</si>
  <si>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</si>
  <si>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</si>
  <si>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</si>
  <si>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</si>
  <si>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</si>
  <si>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</si>
  <si>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</si>
  <si>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</si>
  <si>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</si>
  <si>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</si>
  <si>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</si>
  <si>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</si>
  <si>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</si>
  <si>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</si>
  <si>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</si>
  <si>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</si>
  <si>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</si>
  <si>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</si>
  <si>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</si>
  <si>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</si>
  <si>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</si>
  <si>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</si>
  <si>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</si>
  <si>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</si>
  <si>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</si>
  <si>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</si>
  <si>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</si>
  <si>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</si>
  <si>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</si>
  <si>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</si>
  <si>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</si>
  <si>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</si>
  <si>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</si>
  <si>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</si>
  <si>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</si>
  <si>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</si>
  <si>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</si>
  <si>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</si>
  <si>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</si>
  <si>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</si>
  <si>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</si>
  <si>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</si>
  <si>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</si>
  <si>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</si>
  <si>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</si>
  <si>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</si>
  <si>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</si>
  <si>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</si>
  <si>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</si>
  <si>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</si>
  <si>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</si>
  <si>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</si>
  <si>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</si>
  <si>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</si>
  <si>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</si>
  <si>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</si>
  <si>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</si>
  <si>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</si>
  <si>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</si>
  <si>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</si>
  <si>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</si>
  <si>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</si>
  <si>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</si>
  <si>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</si>
  <si>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</si>
  <si>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</si>
  <si>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</si>
  <si>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</si>
  <si>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</si>
  <si>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</si>
  <si>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</si>
  <si>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</si>
  <si>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</si>
  <si>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</si>
  <si>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</si>
  <si>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</si>
  <si>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</si>
  <si>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</si>
  <si>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</si>
  <si>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</si>
  <si>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</si>
  <si>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</si>
  <si>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</si>
  <si>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</si>
  <si>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</si>
  <si>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</si>
  <si>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</si>
  <si>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</si>
  <si>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</si>
  <si>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</si>
  <si>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</si>
  <si>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</si>
  <si>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</si>
  <si>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</si>
  <si>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</si>
  <si>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</si>
  <si>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</si>
  <si>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</si>
  <si>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</si>
  <si>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</si>
  <si>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</si>
  <si>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</si>
  <si>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</si>
  <si>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</si>
  <si>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</si>
  <si>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</si>
  <si>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</si>
  <si>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</si>
  <si>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</si>
  <si>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</si>
  <si>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</si>
  <si>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</si>
  <si>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</si>
  <si>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</si>
  <si>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</si>
  <si>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</si>
  <si>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</si>
  <si>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</si>
  <si>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</si>
  <si>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</si>
  <si>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</si>
  <si>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</si>
  <si>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</si>
  <si>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</si>
  <si>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</si>
  <si>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</si>
  <si>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</si>
  <si>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</si>
  <si>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</si>
  <si>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</si>
  <si>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</si>
  <si>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</si>
  <si>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</si>
  <si>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</si>
  <si>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</si>
  <si>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</si>
  <si>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</si>
  <si>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</si>
  <si>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</si>
  <si>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</si>
  <si>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</si>
  <si>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</si>
  <si>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</si>
  <si>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</si>
  <si>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</si>
  <si>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</si>
  <si>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</si>
  <si>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</si>
  <si>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</si>
  <si>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</si>
  <si>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</si>
  <si>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</si>
  <si>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</si>
  <si>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</si>
  <si>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</si>
  <si>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</si>
  <si>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</si>
  <si>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</si>
  <si>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</si>
  <si>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</si>
  <si>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</si>
  <si>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</si>
  <si>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</si>
  <si>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</si>
  <si>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</si>
  <si>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</si>
  <si>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</si>
  <si>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</si>
  <si>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</si>
  <si>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</si>
  <si>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</si>
  <si>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</si>
  <si>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</si>
  <si>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</si>
  <si>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</si>
  <si>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</si>
  <si>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</si>
  <si>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</si>
  <si>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</si>
  <si>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</si>
  <si>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</si>
  <si>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</si>
  <si>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</si>
  <si>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</si>
  <si>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</si>
  <si>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</si>
  <si>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</si>
  <si>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</si>
  <si>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</si>
  <si>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</si>
  <si>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</si>
  <si>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</si>
  <si>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</si>
  <si>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</si>
  <si>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</si>
  <si>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</si>
  <si>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</si>
  <si>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</si>
  <si>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</si>
  <si>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</si>
  <si>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</si>
  <si>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</si>
  <si>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</si>
  <si>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</si>
  <si>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</si>
  <si>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</si>
  <si>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</si>
  <si>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</si>
  <si>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</si>
  <si>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</si>
  <si>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</si>
  <si>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</si>
  <si>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</si>
  <si>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</si>
  <si>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</si>
  <si>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</si>
  <si>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</si>
  <si>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</si>
  <si>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</si>
  <si>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</si>
  <si>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</si>
  <si>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</si>
  <si>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</si>
  <si>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</si>
  <si>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</si>
  <si>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</si>
  <si>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</si>
  <si>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</si>
  <si>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</si>
  <si>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</si>
  <si>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</si>
  <si>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</si>
  <si>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</si>
  <si>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</si>
  <si>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</si>
  <si>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</si>
  <si>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</si>
  <si>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</si>
  <si>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</si>
  <si>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</si>
  <si>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</si>
  <si>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</si>
  <si>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</si>
  <si>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</si>
  <si>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</si>
  <si>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</si>
  <si>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</si>
  <si>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</si>
  <si>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</si>
  <si>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</si>
  <si>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</si>
  <si>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</si>
  <si>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</si>
  <si>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</si>
  <si>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</si>
  <si>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</si>
  <si>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</si>
  <si>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</si>
  <si>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</si>
  <si>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</si>
  <si>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</si>
  <si>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</si>
  <si>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</si>
  <si>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</si>
  <si>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</si>
  <si>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</si>
  <si>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</si>
  <si>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</si>
  <si>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</si>
  <si>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</si>
  <si>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</si>
  <si>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</si>
  <si>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</si>
  <si>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</si>
  <si>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</si>
  <si>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</si>
  <si>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</si>
  <si>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</si>
  <si>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</si>
  <si>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</si>
  <si>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</si>
  <si>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</si>
  <si>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</si>
  <si>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</si>
  <si>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</si>
  <si>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</si>
  <si>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</si>
  <si>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</si>
  <si>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</si>
  <si>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</si>
  <si>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</si>
  <si>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</si>
  <si>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</si>
  <si>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</si>
  <si>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</si>
  <si>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</si>
  <si>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</si>
  <si>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</si>
  <si>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</si>
  <si>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</si>
  <si>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</si>
  <si>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</si>
  <si>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</si>
  <si>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</si>
  <si>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</si>
  <si>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</si>
  <si>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</si>
  <si>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</si>
  <si>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</si>
  <si>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</si>
  <si>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</si>
  <si>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</si>
  <si>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</si>
  <si>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</si>
  <si>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</si>
  <si>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</si>
  <si>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</si>
  <si>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</si>
  <si>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</si>
  <si>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</si>
  <si>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</si>
  <si>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</si>
  <si>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</si>
  <si>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</si>
  <si>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</si>
  <si>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</si>
  <si>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</si>
  <si>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</si>
  <si>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</si>
  <si>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</si>
  <si>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</si>
  <si>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</si>
  <si>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</si>
  <si>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</si>
  <si>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</si>
  <si>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</si>
  <si>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</si>
  <si>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</si>
  <si>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</si>
  <si>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</si>
  <si>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</si>
  <si>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</si>
  <si>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</si>
  <si>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</si>
  <si>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</si>
  <si>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</si>
  <si>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</si>
  <si>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</si>
  <si>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</si>
  <si>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</si>
  <si>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</si>
  <si>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</si>
  <si>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</si>
  <si>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</si>
  <si>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</si>
  <si>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</si>
  <si>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</si>
  <si>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</si>
  <si>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</si>
  <si>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</si>
  <si>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</si>
  <si>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</si>
  <si>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</si>
  <si>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</si>
  <si>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</si>
  <si>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</si>
  <si>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</si>
  <si>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</si>
  <si>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</si>
  <si>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</si>
  <si>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</si>
  <si>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</si>
  <si>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</si>
  <si>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</si>
  <si>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</si>
  <si>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</si>
  <si>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</si>
  <si>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</si>
  <si>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</si>
  <si>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</si>
  <si>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</si>
  <si>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</si>
  <si>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</si>
  <si>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</si>
  <si>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</si>
  <si>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</si>
  <si>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</si>
  <si>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</si>
  <si>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</si>
  <si>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</si>
  <si>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</si>
  <si>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</si>
  <si>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</si>
  <si>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</si>
  <si>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</si>
  <si>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</si>
  <si>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</si>
  <si>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</si>
  <si>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</si>
  <si>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</si>
  <si>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</si>
  <si>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</si>
  <si>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</si>
  <si>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</si>
  <si>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</si>
  <si>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</si>
  <si>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</si>
  <si>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</si>
  <si>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</si>
  <si>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</si>
  <si>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</si>
  <si>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</si>
  <si>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</si>
  <si>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</si>
  <si>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</si>
  <si>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</si>
  <si>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</si>
  <si>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</si>
  <si>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</si>
  <si>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</si>
  <si>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</si>
  <si>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</si>
  <si>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</si>
  <si>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</si>
  <si>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</si>
  <si>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</si>
  <si>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</si>
  <si>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</si>
  <si>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</si>
  <si>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</si>
  <si>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</si>
  <si>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</si>
  <si>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</si>
  <si>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</si>
  <si>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</si>
  <si>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</si>
  <si>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</si>
  <si>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</si>
  <si>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</si>
  <si>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</si>
  <si>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</si>
  <si>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</si>
  <si>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</si>
  <si>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</si>
  <si>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</si>
  <si>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</si>
  <si>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</si>
  <si>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</si>
  <si>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</si>
  <si>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</si>
  <si>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</si>
  <si>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</si>
  <si>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</si>
  <si>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</si>
  <si>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</si>
  <si>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</si>
  <si>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</si>
  <si>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</si>
  <si>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</si>
  <si>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</si>
  <si>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</si>
  <si>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</si>
  <si>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</si>
  <si>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</si>
  <si>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</si>
  <si>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</si>
  <si>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</si>
  <si>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</si>
  <si>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</si>
  <si>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</si>
  <si>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</si>
  <si>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</si>
  <si>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</si>
  <si>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</si>
  <si>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</si>
  <si>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</si>
  <si>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</si>
  <si>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</si>
  <si>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</si>
  <si>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</si>
  <si>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</si>
  <si>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</si>
  <si>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</si>
  <si>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</si>
  <si>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</si>
  <si>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</si>
  <si>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</si>
  <si>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</si>
  <si>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</si>
  <si>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</si>
  <si>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</si>
  <si>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</si>
  <si>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</si>
  <si>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</si>
  <si>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</si>
  <si>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</si>
  <si>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</si>
  <si>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</si>
  <si>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</si>
  <si>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</si>
  <si>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</si>
  <si>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</si>
  <si>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</si>
  <si>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</si>
  <si>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</si>
  <si>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</si>
  <si>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</si>
  <si>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</si>
  <si>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</si>
  <si>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</si>
  <si>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</si>
  <si>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</si>
  <si>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</si>
  <si>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</si>
  <si>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</si>
  <si>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</si>
  <si>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</si>
  <si>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</si>
  <si>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</si>
  <si>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</si>
  <si>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</si>
  <si>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</si>
  <si>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</si>
  <si>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</si>
  <si>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</si>
  <si>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</si>
  <si>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</si>
  <si>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</si>
  <si>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</si>
  <si>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</si>
  <si>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</si>
  <si>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</si>
  <si>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</si>
  <si>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</si>
  <si>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</si>
  <si>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</si>
  <si>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</si>
  <si>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</si>
  <si>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</si>
  <si>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</si>
  <si>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</si>
  <si>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</si>
  <si>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</si>
  <si>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</si>
  <si>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</si>
  <si>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</si>
  <si>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</si>
  <si>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</si>
  <si>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</si>
  <si>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</si>
  <si>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</si>
  <si>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</si>
  <si>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</si>
  <si>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</si>
  <si>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</si>
  <si>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</si>
  <si>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</si>
  <si>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</si>
  <si>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</si>
  <si>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</si>
  <si>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</si>
  <si>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</si>
  <si>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</si>
  <si>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</si>
  <si>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</si>
  <si>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</si>
  <si>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</si>
  <si>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</si>
  <si>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</si>
  <si>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</si>
  <si>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</si>
  <si>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</si>
  <si>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</si>
  <si>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</si>
  <si>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</si>
  <si>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</si>
  <si>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</si>
  <si>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</si>
  <si>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</si>
  <si>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</si>
  <si>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</si>
  <si>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</si>
  <si>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</si>
  <si>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</si>
  <si>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</si>
  <si>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</si>
  <si>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</si>
  <si>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</si>
  <si>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</si>
  <si>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</si>
  <si>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</si>
  <si>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</si>
  <si>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</si>
  <si>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</si>
  <si>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</si>
  <si>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</si>
  <si>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</si>
  <si>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</si>
  <si>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</si>
  <si>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</si>
  <si>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</si>
  <si>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</si>
  <si>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</si>
  <si>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</si>
  <si>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</si>
  <si>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</si>
  <si>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</si>
  <si>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</si>
  <si>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</si>
  <si>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</si>
  <si>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</si>
  <si>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</si>
  <si>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</si>
  <si>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</si>
  <si>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</si>
  <si>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</si>
  <si>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</si>
  <si>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</si>
  <si>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</si>
  <si>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</si>
  <si>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</si>
  <si>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</si>
  <si>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</si>
  <si>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</si>
  <si>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</si>
  <si>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</si>
  <si>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</si>
  <si>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</si>
  <si>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</si>
  <si>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</si>
  <si>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</si>
  <si>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</si>
  <si>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</si>
  <si>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</si>
  <si>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</si>
  <si>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</si>
  <si>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</si>
  <si>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</si>
  <si>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</si>
  <si>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</si>
  <si>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</si>
  <si>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</si>
  <si>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</si>
  <si>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</si>
  <si>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</si>
  <si>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</si>
  <si>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</si>
  <si>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</si>
  <si>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</si>
  <si>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</si>
  <si>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</si>
  <si>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</si>
  <si>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</si>
  <si>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</si>
  <si>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</si>
  <si>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</si>
  <si>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</si>
  <si>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</si>
  <si>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</si>
  <si>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</si>
  <si>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</si>
  <si>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</si>
  <si>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</si>
  <si>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</si>
  <si>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</si>
  <si>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</si>
  <si>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</si>
  <si>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</si>
  <si>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</si>
  <si>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</si>
  <si>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</si>
  <si>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</si>
  <si>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</si>
  <si>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</si>
  <si>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</si>
  <si>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</si>
  <si>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</si>
  <si>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</si>
  <si>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</si>
  <si>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</si>
  <si>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</si>
  <si>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</si>
  <si>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</si>
  <si>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</si>
  <si>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</si>
  <si>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</si>
  <si>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</si>
  <si>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</si>
  <si>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</si>
  <si>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</si>
  <si>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</si>
  <si>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</si>
  <si>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</si>
  <si>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</si>
  <si>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</si>
  <si>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</si>
  <si>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</si>
  <si>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</si>
  <si>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</si>
  <si>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</si>
  <si>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</si>
  <si>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</si>
  <si>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</si>
  <si>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</si>
  <si>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</si>
  <si>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</si>
  <si>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</si>
  <si>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</si>
  <si>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</si>
  <si>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</si>
  <si>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</si>
  <si>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</si>
  <si>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</si>
  <si>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</si>
  <si>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</si>
  <si>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</si>
  <si>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</si>
  <si>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</si>
  <si>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</si>
  <si>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</si>
  <si>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</si>
  <si>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</si>
  <si>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</si>
  <si>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</si>
  <si>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</si>
  <si>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</si>
  <si>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</si>
  <si>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</si>
  <si>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</si>
  <si>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</si>
  <si>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</si>
  <si>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</si>
  <si>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</si>
  <si>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</si>
  <si>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</si>
  <si>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</si>
  <si>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</si>
  <si>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</si>
  <si>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</si>
  <si>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</si>
  <si>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</si>
  <si>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</si>
  <si>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</si>
  <si>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</si>
  <si>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</si>
  <si>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</si>
  <si>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</si>
  <si>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</si>
  <si>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</si>
  <si>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</si>
  <si>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</si>
  <si>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</si>
  <si>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</si>
  <si>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</si>
  <si>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</si>
  <si>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</si>
  <si>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</si>
  <si>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</si>
  <si>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</si>
  <si>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</si>
  <si>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</si>
  <si>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</si>
  <si>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</si>
  <si>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</si>
  <si>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</si>
  <si>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</si>
  <si>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</si>
  <si>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</si>
  <si>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</si>
  <si>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</si>
  <si>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</si>
  <si>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</si>
  <si>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</si>
  <si>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</si>
  <si>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</si>
  <si>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</si>
  <si>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</si>
  <si>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</si>
  <si>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</si>
  <si>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</si>
  <si>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</si>
  <si>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</si>
  <si>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</si>
  <si>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</si>
  <si>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</si>
  <si>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</si>
  <si>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</si>
  <si>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</si>
  <si>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</si>
  <si>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</si>
  <si>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</si>
  <si>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</si>
  <si>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</si>
  <si>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</si>
  <si>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</si>
  <si>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</si>
  <si>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</si>
  <si>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</si>
  <si>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</si>
  <si>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</si>
  <si>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</si>
  <si>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</si>
  <si>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</si>
  <si>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</si>
  <si>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</si>
  <si>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</si>
  <si>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</si>
  <si>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</si>
  <si>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</si>
  <si>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</si>
  <si>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</si>
  <si>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</si>
  <si>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</si>
  <si>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</si>
  <si>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</si>
  <si>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</si>
  <si>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</si>
  <si>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</si>
  <si>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</si>
  <si>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</si>
  <si>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</si>
  <si>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</si>
  <si>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</si>
  <si>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</si>
  <si>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</si>
  <si>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</si>
  <si>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</si>
  <si>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</si>
  <si>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</si>
  <si>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</si>
  <si>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</si>
  <si>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</si>
  <si>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</si>
  <si>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</si>
  <si>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</si>
  <si>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</si>
  <si>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</si>
  <si>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</si>
  <si>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</si>
  <si>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</si>
  <si>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</si>
  <si>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</si>
  <si>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</si>
  <si>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</si>
  <si>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</si>
  <si>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</si>
  <si>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</si>
  <si>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</si>
  <si>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</si>
  <si>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</si>
  <si>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</si>
  <si>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</si>
  <si>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</si>
  <si>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</si>
  <si>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</si>
  <si>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</si>
  <si>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</si>
  <si>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</si>
  <si>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</si>
  <si>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</si>
  <si>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</si>
  <si>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</si>
  <si>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</si>
  <si>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</si>
  <si>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</si>
  <si>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</si>
  <si>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</si>
  <si>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</si>
  <si>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</si>
  <si>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</si>
  <si>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</si>
  <si>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</si>
  <si>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</si>
  <si>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</si>
  <si>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</si>
  <si>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</si>
  <si>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</si>
  <si>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</si>
  <si>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</si>
  <si>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</si>
  <si>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</si>
  <si>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</si>
  <si>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</si>
  <si>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</si>
  <si>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</si>
  <si>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</si>
  <si>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</si>
  <si>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</si>
  <si>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</si>
  <si>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</si>
  <si>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</si>
  <si>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</si>
  <si>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</si>
  <si>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</si>
  <si>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</si>
  <si>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</si>
  <si>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</si>
  <si>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</si>
  <si>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</si>
  <si>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</si>
  <si>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</si>
  <si>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</si>
  <si>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</si>
  <si>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</si>
  <si>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</si>
  <si>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</si>
  <si>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</si>
  <si>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</si>
  <si>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</si>
  <si>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</si>
  <si>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</si>
  <si>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</si>
  <si>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</si>
  <si>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</si>
  <si>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</si>
  <si>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</si>
  <si>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</si>
  <si>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</si>
  <si>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</si>
  <si>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</si>
  <si>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</si>
  <si>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</si>
  <si>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</si>
  <si>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</si>
  <si>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</si>
  <si>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</si>
  <si>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</si>
  <si>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</si>
  <si>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</si>
  <si>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</si>
  <si>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</si>
  <si>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</si>
  <si>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</si>
  <si>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</si>
  <si>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</si>
  <si>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</si>
  <si>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</si>
  <si>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</si>
  <si>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</si>
  <si>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</si>
  <si>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</si>
  <si>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</si>
  <si>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</si>
  <si>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</si>
  <si>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</si>
  <si>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</si>
  <si>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</si>
  <si>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</si>
  <si>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</si>
  <si>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</si>
  <si>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</si>
  <si>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</si>
  <si>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</si>
  <si>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</si>
  <si>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</si>
  <si>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</si>
  <si>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</si>
  <si>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</si>
  <si>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</si>
  <si>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</si>
  <si>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</si>
  <si>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</si>
  <si>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</si>
  <si>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</si>
  <si>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</si>
  <si>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</si>
  <si>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</si>
  <si>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</si>
  <si>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</si>
  <si>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</si>
  <si>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</si>
  <si>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</si>
  <si>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</si>
  <si>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</si>
  <si>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</si>
  <si>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</si>
  <si>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</si>
  <si>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</si>
  <si>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</si>
  <si>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</si>
  <si>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</si>
  <si>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</si>
  <si>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</si>
  <si>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</si>
  <si>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</si>
  <si>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</si>
  <si>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</si>
  <si>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</si>
  <si>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</si>
  <si>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</si>
  <si>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</si>
  <si>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</si>
  <si>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</si>
  <si>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</si>
  <si>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</si>
  <si>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</si>
  <si>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</si>
  <si>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</si>
  <si>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</si>
  <si>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</si>
  <si>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</si>
  <si>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</si>
  <si>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</si>
  <si>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</si>
  <si>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</si>
  <si>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</si>
  <si>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</si>
  <si>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</si>
  <si>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</si>
  <si>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</si>
  <si>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</si>
  <si>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</si>
  <si>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</si>
  <si>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</si>
  <si>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</si>
  <si>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</si>
  <si>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</si>
  <si>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</si>
  <si>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</si>
  <si>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</si>
  <si>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</si>
  <si>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</si>
  <si>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</si>
  <si>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</si>
  <si>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</si>
  <si>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</si>
  <si>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</si>
  <si>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</si>
  <si>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</si>
  <si>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</si>
  <si>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</si>
  <si>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</si>
  <si>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</si>
  <si>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</si>
  <si>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</si>
  <si>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</si>
  <si>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</si>
  <si>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</si>
  <si>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</si>
  <si>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</si>
  <si>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</si>
  <si>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</si>
  <si>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</si>
  <si>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</si>
  <si>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</si>
  <si>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</si>
  <si>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</si>
  <si>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</si>
  <si>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</si>
  <si>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</si>
  <si>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</si>
  <si>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</si>
  <si>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</si>
  <si>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</si>
  <si>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</si>
  <si>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</si>
  <si>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</si>
  <si>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</si>
  <si>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</si>
  <si>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</si>
  <si>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</si>
  <si>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</si>
  <si>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</si>
  <si>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</si>
  <si>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</si>
  <si>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</si>
  <si>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</si>
  <si>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</si>
  <si>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</si>
  <si>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</si>
  <si>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</si>
  <si>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</si>
  <si>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</si>
  <si>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</si>
  <si>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</si>
  <si>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</si>
  <si>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</si>
  <si>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</si>
  <si>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</si>
  <si>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</si>
  <si>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</si>
  <si>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</si>
  <si>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</si>
  <si>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</si>
  <si>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</si>
  <si>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</si>
  <si>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</si>
  <si>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</si>
  <si>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</si>
  <si>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</si>
  <si>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</si>
  <si>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</si>
  <si>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</si>
  <si>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</si>
  <si>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</si>
  <si>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</si>
  <si>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</si>
  <si>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</si>
  <si>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</si>
  <si>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</si>
  <si>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</si>
  <si>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</si>
  <si>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</si>
  <si>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</si>
  <si>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</si>
  <si>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</si>
  <si>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</si>
  <si>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</si>
  <si>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</si>
  <si>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</si>
  <si>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</si>
  <si>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</si>
  <si>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</si>
  <si>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</si>
  <si>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</si>
  <si>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</si>
  <si>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</si>
  <si>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</si>
  <si>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</si>
  <si>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</si>
  <si>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</si>
  <si>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</si>
  <si>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</si>
  <si>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</si>
  <si>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</si>
  <si>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</si>
  <si>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</si>
  <si>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</si>
  <si>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</si>
  <si>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</si>
  <si>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</si>
  <si>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</si>
  <si>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</si>
  <si>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</si>
  <si>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</si>
  <si>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</si>
  <si>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</si>
  <si>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</si>
  <si>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</si>
  <si>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</si>
  <si>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</si>
  <si>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</si>
  <si>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</si>
  <si>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</si>
  <si>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</si>
  <si>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</si>
  <si>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</si>
  <si>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</si>
  <si>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</si>
  <si>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</si>
  <si>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</si>
  <si>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</si>
  <si>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</si>
  <si>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</si>
  <si>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</si>
  <si>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</si>
  <si>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</si>
  <si>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</si>
  <si>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</si>
  <si>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</si>
  <si>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</si>
  <si>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</si>
  <si>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</si>
  <si>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</si>
  <si>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</si>
  <si>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</si>
  <si>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</si>
  <si>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</si>
  <si>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</si>
  <si>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</si>
  <si>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</si>
  <si>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</si>
  <si>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</si>
  <si>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</si>
  <si>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</si>
  <si>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</si>
  <si>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</si>
  <si>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</si>
  <si>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</si>
  <si>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</si>
  <si>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</si>
  <si>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</si>
  <si>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</si>
  <si>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</si>
  <si>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</si>
  <si>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</si>
  <si>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</si>
  <si>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</si>
  <si>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</si>
  <si>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</si>
  <si>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</si>
  <si>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</si>
  <si>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</si>
  <si>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</si>
  <si>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</si>
  <si>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</si>
  <si>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</si>
  <si>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</si>
  <si>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</si>
  <si>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</si>
  <si>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</si>
  <si>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</si>
  <si>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</si>
  <si>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</si>
  <si>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</si>
  <si>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</si>
  <si>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</si>
  <si>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</si>
  <si>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</si>
  <si>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</si>
  <si>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</si>
  <si>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</si>
  <si>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</si>
  <si>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</si>
  <si>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</si>
  <si>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</si>
  <si>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</si>
  <si>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</si>
  <si>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</si>
  <si>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</si>
  <si>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</si>
  <si>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</si>
  <si>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</si>
  <si>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</si>
  <si>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</si>
  <si>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</si>
  <si>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</si>
  <si>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</si>
  <si>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</si>
  <si>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</si>
  <si>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</si>
  <si>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</si>
  <si>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</si>
  <si>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</si>
  <si>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</si>
  <si>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</si>
  <si>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</si>
  <si>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</si>
  <si>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</si>
  <si>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</si>
  <si>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</si>
  <si>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</si>
  <si>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</si>
  <si>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</si>
  <si>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</si>
  <si>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</si>
  <si>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</si>
  <si>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</si>
  <si>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</si>
  <si>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</si>
  <si>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</si>
  <si>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</si>
  <si>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</si>
  <si>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</si>
  <si>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</si>
  <si>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</si>
  <si>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</si>
  <si>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</si>
  <si>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</si>
  <si>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</si>
  <si>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</si>
  <si>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</si>
  <si>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</si>
  <si>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</si>
  <si>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</si>
  <si>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</si>
  <si>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</si>
  <si>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</si>
  <si>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</si>
  <si>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</si>
  <si>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</si>
  <si>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</si>
  <si>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</si>
  <si>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</si>
  <si>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</si>
  <si>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</si>
  <si>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</si>
  <si>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</si>
  <si>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</si>
  <si>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</si>
  <si>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</si>
  <si>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</si>
  <si>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</si>
  <si>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</si>
  <si>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</si>
  <si>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</si>
  <si>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</si>
  <si>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</si>
  <si>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</si>
  <si>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</si>
  <si>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</si>
  <si>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</si>
  <si>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</si>
  <si>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</si>
  <si>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</si>
  <si>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</si>
  <si>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</si>
  <si>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</si>
  <si>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</si>
  <si>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</si>
  <si>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</si>
  <si>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</si>
  <si>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</si>
  <si>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</si>
  <si>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</si>
  <si>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</si>
  <si>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</si>
  <si>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</si>
  <si>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</si>
  <si>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</si>
  <si>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</si>
  <si>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</si>
  <si>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</si>
  <si>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</si>
  <si>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</si>
  <si>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</si>
  <si>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</si>
  <si>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</si>
  <si>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</si>
  <si>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</si>
  <si>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</si>
  <si>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</si>
  <si>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</si>
  <si>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</si>
  <si>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</si>
  <si>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</si>
  <si>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</si>
  <si>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</si>
  <si>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</si>
  <si>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</si>
  <si>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</si>
  <si>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</si>
  <si>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</si>
  <si>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</si>
  <si>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</si>
  <si>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</si>
  <si>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</si>
  <si>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</si>
  <si>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</si>
  <si>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</si>
  <si>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</si>
  <si>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</si>
  <si>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</si>
  <si>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</si>
  <si>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</si>
  <si>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</si>
  <si>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</si>
  <si>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</si>
  <si>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</si>
  <si>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</si>
  <si>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</si>
  <si>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</si>
  <si>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</si>
  <si>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</si>
  <si>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</si>
  <si>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</si>
  <si>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</si>
  <si>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</si>
  <si>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</si>
  <si>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</si>
  <si>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</si>
  <si>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</si>
  <si>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</si>
  <si>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</si>
  <si>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</si>
  <si>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</si>
  <si>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</si>
  <si>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</si>
  <si>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</si>
  <si>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</si>
  <si>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</si>
  <si>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</si>
  <si>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</si>
  <si>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</si>
  <si>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</si>
  <si>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</si>
  <si>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</si>
  <si>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</si>
  <si>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</si>
  <si>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</si>
  <si>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</si>
  <si>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</si>
  <si>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</si>
  <si>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</si>
  <si>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</si>
  <si>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</si>
  <si>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</si>
  <si>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</si>
  <si>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</si>
  <si>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</si>
  <si>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</si>
  <si>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</si>
  <si>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</si>
  <si>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</si>
  <si>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</si>
  <si>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</si>
  <si>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</si>
  <si>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</si>
  <si>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</si>
  <si>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</si>
  <si>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</si>
  <si>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</si>
  <si>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</si>
  <si>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</si>
  <si>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</si>
  <si>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</si>
  <si>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</si>
  <si>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</si>
  <si>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</si>
  <si>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</si>
  <si>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</si>
  <si>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</si>
  <si>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</si>
  <si>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</si>
  <si>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</si>
  <si>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</si>
  <si>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</si>
  <si>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</si>
  <si>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</si>
  <si>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</si>
  <si>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</si>
  <si>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</si>
  <si>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</si>
  <si>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</si>
  <si>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</si>
  <si>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</si>
  <si>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</si>
  <si>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</si>
  <si>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</si>
  <si>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</si>
  <si>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</si>
  <si>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</si>
  <si>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</si>
  <si>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</si>
  <si>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</si>
  <si>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</si>
  <si>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</si>
  <si>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</si>
  <si>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</si>
  <si>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</si>
  <si>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</si>
  <si>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</si>
  <si>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</si>
  <si>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</si>
  <si>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</si>
  <si>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</si>
  <si>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</si>
  <si>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</si>
  <si>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</si>
  <si>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</si>
  <si>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</si>
  <si>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</si>
  <si>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</si>
  <si>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</si>
  <si>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</si>
  <si>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</si>
  <si>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</si>
  <si>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</si>
  <si>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</si>
  <si>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</si>
  <si>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</si>
  <si>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</si>
  <si>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</si>
  <si>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</si>
  <si>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</si>
  <si>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</si>
  <si>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</si>
  <si>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</si>
  <si>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</si>
  <si>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</si>
  <si>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</si>
  <si>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</si>
  <si>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</si>
  <si>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</si>
  <si>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</si>
  <si>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</si>
  <si>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</si>
  <si>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</si>
  <si>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</si>
  <si>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</si>
  <si>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</si>
  <si>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</si>
  <si>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</si>
  <si>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</si>
  <si>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</si>
  <si>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</si>
  <si>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</si>
  <si>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</si>
  <si>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</si>
  <si>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</si>
  <si>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</si>
  <si>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</si>
  <si>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</si>
  <si>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</si>
  <si>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</si>
  <si>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</si>
  <si>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</si>
  <si>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</si>
  <si>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</si>
  <si>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</si>
  <si>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</si>
  <si>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</si>
  <si>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</si>
  <si>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</si>
  <si>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</si>
  <si>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</si>
  <si>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</si>
  <si>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</si>
  <si>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</si>
  <si>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</si>
  <si>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</si>
  <si>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</si>
  <si>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</si>
  <si>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</si>
  <si>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</si>
  <si>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</si>
  <si>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</si>
  <si>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</si>
  <si>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</si>
  <si>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</si>
  <si>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</si>
  <si>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</si>
  <si>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</si>
  <si>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</si>
  <si>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</si>
  <si>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</si>
  <si>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</si>
  <si>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</si>
  <si>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</si>
  <si>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</si>
  <si>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</si>
  <si>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</si>
  <si>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</si>
  <si>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</si>
  <si>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</si>
  <si>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</si>
  <si>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</si>
  <si>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</si>
  <si>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</si>
  <si>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</si>
  <si>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</si>
  <si>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</si>
  <si>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</si>
  <si>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</si>
  <si>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</si>
  <si>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</si>
  <si>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</si>
  <si>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</si>
  <si>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</si>
  <si>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</si>
  <si>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</si>
  <si>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</si>
  <si>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</si>
  <si>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</si>
  <si>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</si>
  <si>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</si>
  <si>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</si>
  <si>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</si>
  <si>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</si>
  <si>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</si>
  <si>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</si>
  <si>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</si>
  <si>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</si>
  <si>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</si>
  <si>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</si>
  <si>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</si>
  <si>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</si>
  <si>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</si>
  <si>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</si>
  <si>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</si>
  <si>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</si>
  <si>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</si>
  <si>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</si>
  <si>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</si>
  <si>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</si>
  <si>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</si>
  <si>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</si>
  <si>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</si>
  <si>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</si>
  <si>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</si>
  <si>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</si>
  <si>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</si>
  <si>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</si>
  <si>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</si>
  <si>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</si>
  <si>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</si>
  <si>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</si>
  <si>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</si>
  <si>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</si>
  <si>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</si>
  <si>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</si>
  <si>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</si>
  <si>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</si>
  <si>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</si>
  <si>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</si>
  <si>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</si>
  <si>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</si>
  <si>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</si>
  <si>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</si>
  <si>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</si>
  <si>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</si>
  <si>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</si>
  <si>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</si>
  <si>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</si>
  <si>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</si>
  <si>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</si>
  <si>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</si>
  <si>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</si>
  <si>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</si>
  <si>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</si>
  <si>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</si>
  <si>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</si>
  <si>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</si>
  <si>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</si>
  <si>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</si>
  <si>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</si>
  <si>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</si>
  <si>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</si>
  <si>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</si>
  <si>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</si>
  <si>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</si>
  <si>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</si>
  <si>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</si>
  <si>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</si>
  <si>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</si>
  <si>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</si>
  <si>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</si>
  <si>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</si>
  <si>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</si>
  <si>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</si>
  <si>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</si>
  <si>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</si>
  <si>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</si>
  <si>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</si>
  <si>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</si>
  <si>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</si>
  <si>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</si>
  <si>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</si>
  <si>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</si>
  <si>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</si>
  <si>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</si>
  <si>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</si>
  <si>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</si>
  <si>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</si>
  <si>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</si>
  <si>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</si>
  <si>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</si>
  <si>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</si>
  <si>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</si>
  <si>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</si>
  <si>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</si>
  <si>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</si>
  <si>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</si>
  <si>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</si>
  <si>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</si>
  <si>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</si>
  <si>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</si>
  <si>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</si>
  <si>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</si>
  <si>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</si>
  <si>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</si>
  <si>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</si>
  <si>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</si>
  <si>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</si>
  <si>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</si>
  <si>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</si>
  <si>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</si>
  <si>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</si>
  <si>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</si>
  <si>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</si>
  <si>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</si>
  <si>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</si>
  <si>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</si>
  <si>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</si>
  <si>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</si>
  <si>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</si>
  <si>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</si>
  <si>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</si>
  <si>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</si>
  <si>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</si>
  <si>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</si>
  <si>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</si>
  <si>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</si>
  <si>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</si>
  <si>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</si>
  <si>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</si>
  <si>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</si>
  <si>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</si>
  <si>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</si>
  <si>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</si>
  <si>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</si>
  <si>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</si>
  <si>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</si>
  <si>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</si>
  <si>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</si>
  <si>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</si>
  <si>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</si>
  <si>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</si>
  <si>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</si>
  <si>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</si>
  <si>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</si>
  <si>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</si>
  <si>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</si>
  <si>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</si>
  <si>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</si>
  <si>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</si>
  <si>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</si>
  <si>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</si>
  <si>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</si>
  <si>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</si>
  <si>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</si>
  <si>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</si>
  <si>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</si>
  <si>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</si>
  <si>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</si>
  <si>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</si>
  <si>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</si>
  <si>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</si>
  <si>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</si>
  <si>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</si>
  <si>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</si>
  <si>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</si>
  <si>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</si>
  <si>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</si>
  <si>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</si>
  <si>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</si>
  <si>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</si>
  <si>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</si>
  <si>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</si>
  <si>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</si>
  <si>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</si>
  <si>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</si>
  <si>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</si>
  <si>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</si>
  <si>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</si>
  <si>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</si>
  <si>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</si>
  <si>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</si>
  <si>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</si>
  <si>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</si>
  <si>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</si>
  <si>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</si>
  <si>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</si>
  <si>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</si>
  <si>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</si>
  <si>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</si>
  <si>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</si>
  <si>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</si>
  <si>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</si>
  <si>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</si>
  <si>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</si>
  <si>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</si>
  <si>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</si>
  <si>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</si>
  <si>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</si>
  <si>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</si>
  <si>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</si>
  <si>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</si>
  <si>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</si>
  <si>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</si>
  <si>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</si>
  <si>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</si>
  <si>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</si>
  <si>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</si>
  <si>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</si>
  <si>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</si>
  <si>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</si>
  <si>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</si>
  <si>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</si>
  <si>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</si>
  <si>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</si>
  <si>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</si>
  <si>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</si>
  <si>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</si>
  <si>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</si>
  <si>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</si>
  <si>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</si>
  <si>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</si>
  <si>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</si>
  <si>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</si>
  <si>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</si>
  <si>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</si>
  <si>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</si>
  <si>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</si>
  <si>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</si>
  <si>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</si>
  <si>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</si>
  <si>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</si>
  <si>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</si>
  <si>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</si>
  <si>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</si>
  <si>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</si>
  <si>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</si>
  <si>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</si>
  <si>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</si>
  <si>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</si>
  <si>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</si>
  <si>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</si>
  <si>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</si>
  <si>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</si>
  <si>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</si>
  <si>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</si>
  <si>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</si>
  <si>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</si>
  <si>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</si>
  <si>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</si>
  <si>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</si>
  <si>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</si>
  <si>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</si>
  <si>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</si>
  <si>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</si>
  <si>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</si>
  <si>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</si>
  <si>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</si>
  <si>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</si>
  <si>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</si>
  <si>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</si>
  <si>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</si>
  <si>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</si>
  <si>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</si>
  <si>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</si>
  <si>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</si>
  <si>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</si>
  <si>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</si>
  <si>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</si>
  <si>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</si>
  <si>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</si>
  <si>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</si>
  <si>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</si>
  <si>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</si>
  <si>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</si>
  <si>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</si>
  <si>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</si>
  <si>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</si>
  <si>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</si>
  <si>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</si>
  <si>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</si>
  <si>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</si>
  <si>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</si>
  <si>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</si>
  <si>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</si>
  <si>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</si>
  <si>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</si>
  <si>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</si>
  <si>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</si>
  <si>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</si>
  <si>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</si>
  <si>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</si>
  <si>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</si>
  <si>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</si>
  <si>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</si>
  <si>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</si>
  <si>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</si>
  <si>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</si>
  <si>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</si>
  <si>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</si>
  <si>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</si>
  <si>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</si>
  <si>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</si>
  <si>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</si>
  <si>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</si>
  <si>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</si>
  <si>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</si>
  <si>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</si>
  <si>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</si>
  <si>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</si>
  <si>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</si>
  <si>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</si>
  <si>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</si>
  <si>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</si>
  <si>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</si>
  <si>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</si>
  <si>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</si>
  <si>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</si>
  <si>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</si>
  <si>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</si>
  <si>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</si>
  <si>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</si>
  <si>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</si>
  <si>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</si>
  <si>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</si>
  <si>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</si>
  <si>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</si>
  <si>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</si>
  <si>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</si>
  <si>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</si>
  <si>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</si>
  <si>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</si>
  <si>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</si>
  <si>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</si>
  <si>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</si>
  <si>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</si>
  <si>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</si>
  <si>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</si>
  <si>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</si>
  <si>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</si>
  <si>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</si>
  <si>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</si>
  <si>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</si>
  <si>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</si>
  <si>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</si>
  <si>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</si>
  <si>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</si>
  <si>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</si>
  <si>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</si>
  <si>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</si>
  <si>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</si>
  <si>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</si>
  <si>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</si>
  <si>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</si>
  <si>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</si>
  <si>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</si>
  <si>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</si>
  <si>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</si>
  <si>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</si>
  <si>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</si>
  <si>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</si>
  <si>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</si>
  <si>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</si>
  <si>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</si>
  <si>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</si>
  <si>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</si>
  <si>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</si>
  <si>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</si>
  <si>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</si>
  <si>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</si>
  <si>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</si>
  <si>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</si>
  <si>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</si>
  <si>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</si>
  <si>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</si>
  <si>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</si>
  <si>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</si>
  <si>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</si>
  <si>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</si>
  <si>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</si>
  <si>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</si>
  <si>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</si>
  <si>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</si>
  <si>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</si>
  <si>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</si>
  <si>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</si>
  <si>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</si>
  <si>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</si>
  <si>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</si>
  <si>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</si>
  <si>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</si>
  <si>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</si>
  <si>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</si>
  <si>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</si>
  <si>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</si>
  <si>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</si>
  <si>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</si>
  <si>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</si>
  <si>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</si>
  <si>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</si>
  <si>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</si>
  <si>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</si>
  <si>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</si>
  <si>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</si>
  <si>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</si>
  <si>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</si>
  <si>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</si>
  <si>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</si>
  <si>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</si>
  <si>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</si>
  <si>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</si>
  <si>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</si>
  <si>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</si>
  <si>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</si>
  <si>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</si>
  <si>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</si>
  <si>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</si>
  <si>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</si>
  <si>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</si>
  <si>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</si>
  <si>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</si>
  <si>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</si>
  <si>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</si>
  <si>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</si>
  <si>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</si>
  <si>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</si>
  <si>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</si>
  <si>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</si>
  <si>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</si>
  <si>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</si>
  <si>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</si>
  <si>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</si>
  <si>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</si>
  <si>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</si>
  <si>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</si>
  <si>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</si>
  <si>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</si>
  <si>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</si>
  <si>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</si>
  <si>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</si>
  <si>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</si>
  <si>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</si>
  <si>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</si>
  <si>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</si>
  <si>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</si>
  <si>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</si>
  <si>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</si>
  <si>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</si>
  <si>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</si>
  <si>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</si>
  <si>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</si>
  <si>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</si>
  <si>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</si>
  <si>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</si>
  <si>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</si>
  <si>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</si>
  <si>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</si>
  <si>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</si>
  <si>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</si>
  <si>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</si>
  <si>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</si>
  <si>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</si>
  <si>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</si>
  <si>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</si>
  <si>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</si>
  <si>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</si>
  <si>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</si>
  <si>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</si>
  <si>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</si>
  <si>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</si>
  <si>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</si>
  <si>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</si>
  <si>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</si>
  <si>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</si>
  <si>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</si>
  <si>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</si>
  <si>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</si>
  <si>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</si>
  <si>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</si>
  <si>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</si>
  <si>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</si>
  <si>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</si>
  <si>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</si>
  <si>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</si>
  <si>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</si>
  <si>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</si>
  <si>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</si>
  <si>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</si>
  <si>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</si>
  <si>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</si>
  <si>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</si>
  <si>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</si>
  <si>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</si>
  <si>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</si>
  <si>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</si>
  <si>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</si>
  <si>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</si>
  <si>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</si>
  <si>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</si>
  <si>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</si>
  <si>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</si>
  <si>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</si>
  <si>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</si>
  <si>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</si>
  <si>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</si>
  <si>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</si>
  <si>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</si>
  <si>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</si>
  <si>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</si>
  <si>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</si>
  <si>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</si>
  <si>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</si>
  <si>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</si>
  <si>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</si>
  <si>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</si>
  <si>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</si>
  <si>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</si>
  <si>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</si>
  <si>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</si>
  <si>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</si>
  <si>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</si>
  <si>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</si>
  <si>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</si>
  <si>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</si>
  <si>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</si>
  <si>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</si>
  <si>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</si>
  <si>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</si>
  <si>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</si>
  <si>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</si>
  <si>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</si>
  <si>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</si>
  <si>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</si>
  <si>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</si>
  <si>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</si>
  <si>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</si>
  <si>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</si>
  <si>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</si>
  <si>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</si>
  <si>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</si>
  <si>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</si>
  <si>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</si>
  <si>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</si>
  <si>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</si>
  <si>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</si>
  <si>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</si>
  <si>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</si>
  <si>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</si>
  <si>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</si>
  <si>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</si>
  <si>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</si>
  <si>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</si>
  <si>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</si>
  <si>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</si>
  <si>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</si>
  <si>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</si>
  <si>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</si>
  <si>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</si>
  <si>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</si>
  <si>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</si>
  <si>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</si>
  <si>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</si>
  <si>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</si>
  <si>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</si>
  <si>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</si>
  <si>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</si>
  <si>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</si>
  <si>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</si>
  <si>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</si>
  <si>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</si>
  <si>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</si>
  <si>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</si>
  <si>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</si>
  <si>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</si>
  <si>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</si>
  <si>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</si>
  <si>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</si>
  <si>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</si>
  <si>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</si>
  <si>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</si>
  <si>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</si>
  <si>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</si>
  <si>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</si>
  <si>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</si>
  <si>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</si>
  <si>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</si>
  <si>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</si>
  <si>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</si>
  <si>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</si>
  <si>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</si>
  <si>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</si>
  <si>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</si>
  <si>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</si>
  <si>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</si>
  <si>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</si>
  <si>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</si>
  <si>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</si>
  <si>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</si>
  <si>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</si>
  <si>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</si>
  <si>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</si>
  <si>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</si>
  <si>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</si>
  <si>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</si>
  <si>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</si>
  <si>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</si>
  <si>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</si>
  <si>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</si>
  <si>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</si>
  <si>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</si>
  <si>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</si>
  <si>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</si>
  <si>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</si>
  <si>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</si>
  <si>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</si>
  <si>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</si>
  <si>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</si>
  <si>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</si>
  <si>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</si>
  <si>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</si>
  <si>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</si>
  <si>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</si>
  <si>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</si>
  <si>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</si>
  <si>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</si>
  <si>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</si>
  <si>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</si>
  <si>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</si>
  <si>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</si>
  <si>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</si>
  <si>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</si>
  <si>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</si>
  <si>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</si>
  <si>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</si>
  <si>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</si>
  <si>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</si>
  <si>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</si>
  <si>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</si>
  <si>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</si>
  <si>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</si>
  <si>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</si>
  <si>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</si>
  <si>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</si>
  <si>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</si>
  <si>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</si>
  <si>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</si>
  <si>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</si>
  <si>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</si>
  <si>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</si>
  <si>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</si>
  <si>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</si>
  <si>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</si>
  <si>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</si>
  <si>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</si>
  <si>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</si>
  <si>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</si>
  <si>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</si>
  <si>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</si>
  <si>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</si>
  <si>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</si>
  <si>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</si>
  <si>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</si>
  <si>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</si>
  <si>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</si>
  <si>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</si>
  <si>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</si>
  <si>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</si>
  <si>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</si>
  <si>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</si>
  <si>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</si>
  <si>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</si>
  <si>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</si>
  <si>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</si>
  <si>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</si>
  <si>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</si>
  <si>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</si>
  <si>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</si>
  <si>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</si>
  <si>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</si>
  <si>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</si>
  <si>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</si>
  <si>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</si>
  <si>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</si>
  <si>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</si>
  <si>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</si>
  <si>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</si>
  <si>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</si>
  <si>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</si>
  <si>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</si>
  <si>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</si>
  <si>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</si>
  <si>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</si>
  <si>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</si>
  <si>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</si>
  <si>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</si>
  <si>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</si>
  <si>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</si>
  <si>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</si>
  <si>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</si>
  <si>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</si>
  <si>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</si>
  <si>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</si>
  <si>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</si>
  <si>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</si>
  <si>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</si>
  <si>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</si>
  <si>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</si>
  <si>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</si>
  <si>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</si>
  <si>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</si>
  <si>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</si>
  <si>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</si>
  <si>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</si>
  <si>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</si>
  <si>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</si>
  <si>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</si>
  <si>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</si>
  <si>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</si>
  <si>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</si>
  <si>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</si>
  <si>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</si>
  <si>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</si>
  <si>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</si>
  <si>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</si>
  <si>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</si>
  <si>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</si>
  <si>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</si>
  <si>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</si>
  <si>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</si>
  <si>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</si>
  <si>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</si>
  <si>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</si>
  <si>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</si>
  <si>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</si>
  <si>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</si>
  <si>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</si>
  <si>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</si>
  <si>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</si>
  <si>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</si>
  <si>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</si>
  <si>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</si>
  <si>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</si>
  <si>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</si>
  <si>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</si>
  <si>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</si>
  <si>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</si>
  <si>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</si>
  <si>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</si>
  <si>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</si>
  <si>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</si>
  <si>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</si>
  <si>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</si>
  <si>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</si>
  <si>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</si>
  <si>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</si>
  <si>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</si>
  <si>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</si>
  <si>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</si>
  <si>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</si>
  <si>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</si>
  <si>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</si>
  <si>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</si>
  <si>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</si>
  <si>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</si>
  <si>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</si>
  <si>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</si>
  <si>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</si>
  <si>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</si>
  <si>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</si>
  <si>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</si>
  <si>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</si>
  <si>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</si>
  <si>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</si>
  <si>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</si>
  <si>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</si>
  <si>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</si>
  <si>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</si>
  <si>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</si>
  <si>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</si>
  <si>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</si>
  <si>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</si>
  <si>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</si>
  <si>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</si>
  <si>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</si>
  <si>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</si>
  <si>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</si>
  <si>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</si>
  <si>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</si>
  <si>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</si>
  <si>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</si>
  <si>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</si>
  <si>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</si>
  <si>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</si>
  <si>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</si>
  <si>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</si>
  <si>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</si>
  <si>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</si>
  <si>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</si>
  <si>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</si>
  <si>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</si>
  <si>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</si>
  <si>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</si>
  <si>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</si>
  <si>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</si>
  <si>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</si>
  <si>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</si>
  <si>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</si>
  <si>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</si>
  <si>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</si>
  <si>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</si>
  <si>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</si>
  <si>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</si>
  <si>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</si>
  <si>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</si>
  <si>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</si>
  <si>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</si>
  <si>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</si>
  <si>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</si>
  <si>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</si>
  <si>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</si>
  <si>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</si>
  <si>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</si>
  <si>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</si>
  <si>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</si>
  <si>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</si>
  <si>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</si>
  <si>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</si>
  <si>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</si>
  <si>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</si>
  <si>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</si>
  <si>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</si>
  <si>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</si>
  <si>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</si>
  <si>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</si>
  <si>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</si>
  <si>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</si>
  <si>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</si>
  <si>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</si>
  <si>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</si>
  <si>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</si>
  <si>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</si>
  <si>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</si>
  <si>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</si>
  <si>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</si>
  <si>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</si>
  <si>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</si>
  <si>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</si>
  <si>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</si>
  <si>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</si>
  <si>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</si>
  <si>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</si>
  <si>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</si>
  <si>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</si>
  <si>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</si>
  <si>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</si>
  <si>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</si>
  <si>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</si>
  <si>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</si>
  <si>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</si>
  <si>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</si>
  <si>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</si>
  <si>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</si>
  <si>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</si>
  <si>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</si>
  <si>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</si>
  <si>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</si>
  <si>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</si>
  <si>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</si>
  <si>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</si>
  <si>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</si>
  <si>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</si>
  <si>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</si>
  <si>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</si>
  <si>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</si>
  <si>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</si>
  <si>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</si>
  <si>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</si>
  <si>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</si>
  <si>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</si>
  <si>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</si>
  <si>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</si>
  <si>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</si>
  <si>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</si>
  <si>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</si>
  <si>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</si>
  <si>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</si>
  <si>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</si>
  <si>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</si>
  <si>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</si>
  <si>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</si>
  <si>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</si>
  <si>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</si>
  <si>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</si>
  <si>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</si>
  <si>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</si>
  <si>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</si>
  <si>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</si>
  <si>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</si>
  <si>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</si>
  <si>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</si>
  <si>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</si>
  <si>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</si>
  <si>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</si>
  <si>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</si>
  <si>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</si>
  <si>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</si>
  <si>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</si>
  <si>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</si>
  <si>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</si>
  <si>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</si>
  <si>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</si>
  <si>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</si>
  <si>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</si>
  <si>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</si>
  <si>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</si>
  <si>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</si>
  <si>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</si>
  <si>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</si>
  <si>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</si>
  <si>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</si>
  <si>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</si>
  <si>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</si>
  <si>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</si>
  <si>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</si>
  <si>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</si>
  <si>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</si>
  <si>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</si>
  <si>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</si>
  <si>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</si>
  <si>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</si>
  <si>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</si>
  <si>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</si>
  <si>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</si>
  <si>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</si>
  <si>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</si>
  <si>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</si>
  <si>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</si>
  <si>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</si>
  <si>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</si>
  <si>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</si>
  <si>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</si>
  <si>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</si>
  <si>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</si>
  <si>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</si>
  <si>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</si>
  <si>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</si>
  <si>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</si>
  <si>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</si>
  <si>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</si>
  <si>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</si>
  <si>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</si>
  <si>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</si>
  <si>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</si>
  <si>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</si>
  <si>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</si>
  <si>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</si>
  <si>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</si>
  <si>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</si>
  <si>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</si>
  <si>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</si>
  <si>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</si>
  <si>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</si>
  <si>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</si>
  <si>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</si>
  <si>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</si>
  <si>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</si>
  <si>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</si>
  <si>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</si>
  <si>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</si>
  <si>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</si>
  <si>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</si>
  <si>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</si>
  <si>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</si>
  <si>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</si>
  <si>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</si>
  <si>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</si>
  <si>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</si>
  <si>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</si>
  <si>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</si>
  <si>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</si>
  <si>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</si>
  <si>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</si>
  <si>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</si>
  <si>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</si>
  <si>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</si>
  <si>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</si>
  <si>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</si>
  <si>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</si>
  <si>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</si>
  <si>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</si>
  <si>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</si>
  <si>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</si>
  <si>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</si>
  <si>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</si>
  <si>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</si>
  <si>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</si>
  <si>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</si>
  <si>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</si>
  <si>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</si>
  <si>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</si>
  <si>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</si>
  <si>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</si>
  <si>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</si>
  <si>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</si>
  <si>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</si>
  <si>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</si>
  <si>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</si>
  <si>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</si>
  <si>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</si>
  <si>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</si>
  <si>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</si>
  <si>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</si>
  <si>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</si>
  <si>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</si>
  <si>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</si>
  <si>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</si>
  <si>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</si>
  <si>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</si>
  <si>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</si>
  <si>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</si>
  <si>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</si>
  <si>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</si>
  <si>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</si>
  <si>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</si>
  <si>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</si>
  <si>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</si>
  <si>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</si>
  <si>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</si>
  <si>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</si>
  <si>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</si>
  <si>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</si>
  <si>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</si>
  <si>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</si>
  <si>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</si>
  <si>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</si>
  <si>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</si>
  <si>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</si>
  <si>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</si>
  <si>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</si>
  <si>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</si>
  <si>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</si>
  <si>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</si>
  <si>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</si>
  <si>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</si>
  <si>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</si>
  <si>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</si>
  <si>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</si>
  <si>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</si>
  <si>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</si>
  <si>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</si>
  <si>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</si>
  <si>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</si>
  <si>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</si>
  <si>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</si>
  <si>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</si>
  <si>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</si>
  <si>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</si>
  <si>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</si>
  <si>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</si>
  <si>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</si>
  <si>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</si>
  <si>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</si>
  <si>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</si>
  <si>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</si>
  <si>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</si>
  <si>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</si>
  <si>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</si>
  <si>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</si>
  <si>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</si>
  <si>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</si>
  <si>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</si>
  <si>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</si>
  <si>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</si>
  <si>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</si>
  <si>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</si>
  <si>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</si>
  <si>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</si>
  <si>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</si>
  <si>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</si>
  <si>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</si>
  <si>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</si>
  <si>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</si>
  <si>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</si>
  <si>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</si>
  <si>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</si>
  <si>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</si>
  <si>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</si>
  <si>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</si>
  <si>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</si>
  <si>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</si>
  <si>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</si>
  <si>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</si>
  <si>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</si>
  <si>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</si>
  <si>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</si>
  <si>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</si>
  <si>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</si>
  <si>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</si>
  <si>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</si>
  <si>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</si>
  <si>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</si>
  <si>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</si>
  <si>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</si>
  <si>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</si>
  <si>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</si>
  <si>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</si>
  <si>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</si>
  <si>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</si>
  <si>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</si>
  <si>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</si>
  <si>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</si>
  <si>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</si>
  <si>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</si>
  <si>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</si>
  <si>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</si>
  <si>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</si>
  <si>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</si>
  <si>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</si>
  <si>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</si>
  <si>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</si>
  <si>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</si>
  <si>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</si>
  <si>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</si>
  <si>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</si>
  <si>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</si>
  <si>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</si>
  <si>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</si>
  <si>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</si>
  <si>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</si>
  <si>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</si>
  <si>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</si>
  <si>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</si>
  <si>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</si>
  <si>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</si>
  <si>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</si>
  <si>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</si>
  <si>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</si>
  <si>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</si>
  <si>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</si>
  <si>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</si>
  <si>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</si>
  <si>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</si>
  <si>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</si>
  <si>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</si>
  <si>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</si>
  <si>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</si>
  <si>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</si>
  <si>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</si>
  <si>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</si>
  <si>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</si>
  <si>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</si>
  <si>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</si>
  <si>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</si>
  <si>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</si>
  <si>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</si>
  <si>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</si>
  <si>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</si>
  <si>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</si>
  <si>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</si>
  <si>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</si>
  <si>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</si>
  <si>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</si>
  <si>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</si>
  <si>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</si>
  <si>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</si>
  <si>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</si>
  <si>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</si>
  <si>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</si>
  <si>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</si>
  <si>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</si>
  <si>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</si>
  <si>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</si>
  <si>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</si>
  <si>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</si>
  <si>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</si>
  <si>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</si>
  <si>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</si>
  <si>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</si>
  <si>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</si>
  <si>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</si>
  <si>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</si>
  <si>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</si>
  <si>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</si>
  <si>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</si>
  <si>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</si>
  <si>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</si>
  <si>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</si>
  <si>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</si>
  <si>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</si>
  <si>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</si>
  <si>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</si>
  <si>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</si>
  <si>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</si>
  <si>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</si>
  <si>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</si>
  <si>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</si>
  <si>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</si>
  <si>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</si>
  <si>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</si>
  <si>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</si>
  <si>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</si>
  <si>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</si>
  <si>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</si>
  <si>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</si>
  <si>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</si>
  <si>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</si>
  <si>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</si>
  <si>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</si>
  <si>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</si>
  <si>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</si>
  <si>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</si>
  <si>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</si>
  <si>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</si>
  <si>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</si>
  <si>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</si>
  <si>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</si>
  <si>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</si>
  <si>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</si>
  <si>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</si>
  <si>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</si>
  <si>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</si>
  <si>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</si>
  <si>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</si>
  <si>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</si>
  <si>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</si>
  <si>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</si>
  <si>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</si>
  <si>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</si>
  <si>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</si>
  <si>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</si>
  <si>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</si>
  <si>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</si>
  <si>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</si>
  <si>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</si>
  <si>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</si>
  <si>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</si>
  <si>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</si>
  <si>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</si>
  <si>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</si>
  <si>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</si>
  <si>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</si>
  <si>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</si>
  <si>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</si>
  <si>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</si>
  <si>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</si>
  <si>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</si>
  <si>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</si>
  <si>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</si>
  <si>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</si>
  <si>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</si>
  <si>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</si>
  <si>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</si>
  <si>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</si>
  <si>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</si>
  <si>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</si>
  <si>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</si>
  <si>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</si>
  <si>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</si>
  <si>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</si>
  <si>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</si>
  <si>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</si>
  <si>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</si>
  <si>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</si>
  <si>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</si>
  <si>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</si>
  <si>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</si>
  <si>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</si>
  <si>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</si>
  <si>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</si>
  <si>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</si>
  <si>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</si>
  <si>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</si>
  <si>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</si>
  <si>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</si>
  <si>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</si>
  <si>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</si>
  <si>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</si>
  <si>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</si>
  <si>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</si>
  <si>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</si>
  <si>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</si>
  <si>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</si>
  <si>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</si>
  <si>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</si>
  <si>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</si>
  <si>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</si>
  <si>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</si>
  <si>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</si>
  <si>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</si>
  <si>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</si>
  <si>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</si>
  <si>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</si>
  <si>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</si>
  <si>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</si>
  <si>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</si>
  <si>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</si>
  <si>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</si>
  <si>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</si>
  <si>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</si>
  <si>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</si>
  <si>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</si>
  <si>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</si>
  <si>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</si>
  <si>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</si>
  <si>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</si>
  <si>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</si>
  <si>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</si>
  <si>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</si>
  <si>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</si>
  <si>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</si>
  <si>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</si>
  <si>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</si>
  <si>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</si>
  <si>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</si>
  <si>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</si>
  <si>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</si>
  <si>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</si>
  <si>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</si>
  <si>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</si>
  <si>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</si>
  <si>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</si>
  <si>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</si>
  <si>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</si>
  <si>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</si>
  <si>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</si>
  <si>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</si>
  <si>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</si>
  <si>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</si>
  <si>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</si>
  <si>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</si>
  <si>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</si>
  <si>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</si>
  <si>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</si>
  <si>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</si>
  <si>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</si>
  <si>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</si>
  <si>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</si>
  <si>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</si>
  <si>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</si>
  <si>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</si>
  <si>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</si>
  <si>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</si>
  <si>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</si>
  <si>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</si>
  <si>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</si>
  <si>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</si>
  <si>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</si>
  <si>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</si>
  <si>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</si>
  <si>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</si>
  <si>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</si>
  <si>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</si>
  <si>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</si>
  <si>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</si>
  <si>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</si>
  <si>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</si>
  <si>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</si>
  <si>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</si>
  <si>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</si>
  <si>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</si>
  <si>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</si>
  <si>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</si>
  <si>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</si>
  <si>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</si>
  <si>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</si>
  <si>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</si>
  <si>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</si>
  <si>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</si>
  <si>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</si>
  <si>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</si>
  <si>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</si>
  <si>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</si>
  <si>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</si>
  <si>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</si>
  <si>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</si>
  <si>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</si>
  <si>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</si>
  <si>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</si>
  <si>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</si>
  <si>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</si>
  <si>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</si>
  <si>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</si>
  <si>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</si>
  <si>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</si>
  <si>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</si>
  <si>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</si>
  <si>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</si>
  <si>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</si>
  <si>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</si>
  <si>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</si>
  <si>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</si>
  <si>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</si>
  <si>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</si>
  <si>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</si>
  <si>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</si>
  <si>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</si>
  <si>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</si>
  <si>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</si>
  <si>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</si>
  <si>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</si>
  <si>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</si>
  <si>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</si>
  <si>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</si>
  <si>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</si>
  <si>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</si>
  <si>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</si>
  <si>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</si>
  <si>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</si>
  <si>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</si>
  <si>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</si>
  <si>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</si>
  <si>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</si>
  <si>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</si>
  <si>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</si>
  <si>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</si>
  <si>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</si>
  <si>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</si>
  <si>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</si>
  <si>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</si>
  <si>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</si>
  <si>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</si>
  <si>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</si>
  <si>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</si>
  <si>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</si>
  <si>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</si>
  <si>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</si>
  <si>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</si>
  <si>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</si>
  <si>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</si>
  <si>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</si>
  <si>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</si>
  <si>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</si>
  <si>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</si>
  <si>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</si>
  <si>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</si>
  <si>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</si>
  <si>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</si>
  <si>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</si>
  <si>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</si>
  <si>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</si>
  <si>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</si>
  <si>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</si>
  <si>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</si>
  <si>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</si>
  <si>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</si>
  <si>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</si>
  <si>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</si>
  <si>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</si>
  <si>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</si>
  <si>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</si>
  <si>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</si>
  <si>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</si>
  <si>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</si>
  <si>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</si>
  <si>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</si>
  <si>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</si>
  <si>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</si>
  <si>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</si>
  <si>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</si>
  <si>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</si>
  <si>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</si>
  <si>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</si>
  <si>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</si>
  <si>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</si>
  <si>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</si>
  <si>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</si>
  <si>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</si>
  <si>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</si>
  <si>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</si>
  <si>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</si>
  <si>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</si>
  <si>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</si>
  <si>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</si>
  <si>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</si>
  <si>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</si>
  <si>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</si>
  <si>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</si>
  <si>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</si>
  <si>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</si>
  <si>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</si>
  <si>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</si>
  <si>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</si>
  <si>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</si>
  <si>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</si>
  <si>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</si>
  <si>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</si>
  <si>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</si>
  <si>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</si>
  <si>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</si>
  <si>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</si>
  <si>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</si>
  <si>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</si>
  <si>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</si>
  <si>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</si>
  <si>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</si>
  <si>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</si>
  <si>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</si>
  <si>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</si>
  <si>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</si>
  <si>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</si>
  <si>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</si>
  <si>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</si>
  <si>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</si>
  <si>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</si>
  <si>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</si>
  <si>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</si>
  <si>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</si>
  <si>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</si>
  <si>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</si>
  <si>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</si>
  <si>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</si>
  <si>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</si>
  <si>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</si>
  <si>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</si>
  <si>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</si>
  <si>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</si>
  <si>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</si>
  <si>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</si>
  <si>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</si>
  <si>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</si>
  <si>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</si>
  <si>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</si>
  <si>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</si>
  <si>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</si>
  <si>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</si>
  <si>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</si>
  <si>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</si>
  <si>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</si>
  <si>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</si>
  <si>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</si>
  <si>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</si>
  <si>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</si>
  <si>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</si>
  <si>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</si>
  <si>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</si>
  <si>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</si>
  <si>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</si>
  <si>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</si>
  <si>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</si>
  <si>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</si>
  <si>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</si>
  <si>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</si>
  <si>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</si>
  <si>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</si>
  <si>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</si>
  <si>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</si>
  <si>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</si>
  <si>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</si>
  <si>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</si>
  <si>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</si>
  <si>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</si>
  <si>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</si>
  <si>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</si>
  <si>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</si>
  <si>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</si>
  <si>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</si>
  <si>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</si>
  <si>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</si>
  <si>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</si>
  <si>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</si>
  <si>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</si>
  <si>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</si>
  <si>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</si>
  <si>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</si>
  <si>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</si>
  <si>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</si>
  <si>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</si>
  <si>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</si>
  <si>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</si>
  <si>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</si>
  <si>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</si>
  <si>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</si>
  <si>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</si>
  <si>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</si>
  <si>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</si>
  <si>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</si>
  <si>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</si>
  <si>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</si>
  <si>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</si>
  <si>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</si>
  <si>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</si>
  <si>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</si>
  <si>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</si>
  <si>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</si>
  <si>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</si>
  <si>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</si>
  <si>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</si>
  <si>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</si>
  <si>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</si>
  <si>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</si>
  <si>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</si>
  <si>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</si>
  <si>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</si>
  <si>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</si>
  <si>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</si>
  <si>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</si>
  <si>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</si>
  <si>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</si>
  <si>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</si>
  <si>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</si>
  <si>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</si>
  <si>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</si>
  <si>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</si>
  <si>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</si>
  <si>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</si>
  <si>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</si>
  <si>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</si>
  <si>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</si>
  <si>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</si>
  <si>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</si>
  <si>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</si>
  <si>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</si>
  <si>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</si>
  <si>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</si>
  <si>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</si>
  <si>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</si>
  <si>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</si>
  <si>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</si>
  <si>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</si>
  <si>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</si>
  <si>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</si>
  <si>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</si>
  <si>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</si>
  <si>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</si>
  <si>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</si>
  <si>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</si>
  <si>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</si>
  <si>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</si>
  <si>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</si>
  <si>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</si>
  <si>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</si>
  <si>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</si>
  <si>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</si>
  <si>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</si>
  <si>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</si>
  <si>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</si>
  <si>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</si>
  <si>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</si>
  <si>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</si>
  <si>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</si>
  <si>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</si>
  <si>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</si>
  <si>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</si>
  <si>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</si>
  <si>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</si>
  <si>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</si>
  <si>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</si>
  <si>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</si>
  <si>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</si>
  <si>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</si>
  <si>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</si>
  <si>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</si>
  <si>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</si>
  <si>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</si>
  <si>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</si>
  <si>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</si>
  <si>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</si>
  <si>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</si>
  <si>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</si>
  <si>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</si>
  <si>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</si>
  <si>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</si>
  <si>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</si>
  <si>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</si>
  <si>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</si>
  <si>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</si>
  <si>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</si>
  <si>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</si>
  <si>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</si>
  <si>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</si>
  <si>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</si>
  <si>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</si>
  <si>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</si>
  <si>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</si>
  <si>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</si>
  <si>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</si>
  <si>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</si>
  <si>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</si>
  <si>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</si>
  <si>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</si>
  <si>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</si>
  <si>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</si>
  <si>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</si>
  <si>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</si>
  <si>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</si>
  <si>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</si>
  <si>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</si>
  <si>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</si>
  <si>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</si>
  <si>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</si>
  <si>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</si>
  <si>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</si>
  <si>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</si>
  <si>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</si>
  <si>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</si>
  <si>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</si>
  <si>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</si>
  <si>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</si>
  <si>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</si>
  <si>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</si>
  <si>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</si>
  <si>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</si>
  <si>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</si>
  <si>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</si>
  <si>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</si>
  <si>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</si>
  <si>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</si>
  <si>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</si>
  <si>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</si>
  <si>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</si>
  <si>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</si>
  <si>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</si>
  <si>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</si>
  <si>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</si>
  <si>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</si>
  <si>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</si>
  <si>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</si>
  <si>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</si>
  <si>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</si>
  <si>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</si>
  <si>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</si>
  <si>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</si>
  <si>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</si>
  <si>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</si>
  <si>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</si>
  <si>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</si>
  <si>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</si>
  <si>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</si>
  <si>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</si>
  <si>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</si>
  <si>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</si>
  <si>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</si>
  <si>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</si>
  <si>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</si>
  <si>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</si>
  <si>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</si>
  <si>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</si>
  <si>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</si>
  <si>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</si>
  <si>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</si>
  <si>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</si>
  <si>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</si>
  <si>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</si>
  <si>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</si>
  <si>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</si>
  <si>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</si>
  <si>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</si>
  <si>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</si>
  <si>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</si>
  <si>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</si>
  <si>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</si>
  <si>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</si>
  <si>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</si>
  <si>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</si>
  <si>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</si>
  <si>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</si>
  <si>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</si>
  <si>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</si>
  <si>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</si>
  <si>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</si>
  <si>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</si>
  <si>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</si>
  <si>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</si>
  <si>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</si>
  <si>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</si>
  <si>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</si>
  <si>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</si>
  <si>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</si>
  <si>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</si>
  <si>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</si>
  <si>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</si>
  <si>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</si>
  <si>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</si>
  <si>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</si>
  <si>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</si>
  <si>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</si>
  <si>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</si>
  <si>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</si>
  <si>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</si>
  <si>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</si>
  <si>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</si>
  <si>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</si>
  <si>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</si>
  <si>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</si>
  <si>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</si>
  <si>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</si>
  <si>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</si>
  <si>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</si>
  <si>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</si>
  <si>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</si>
  <si>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</si>
  <si>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</si>
  <si>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</si>
  <si>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</si>
  <si>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</si>
  <si>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</si>
  <si>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</si>
  <si>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</si>
  <si>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</si>
  <si>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</si>
  <si>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</si>
  <si>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</si>
  <si>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</si>
  <si>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</si>
  <si>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</si>
  <si>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</si>
  <si>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</si>
  <si>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</si>
  <si>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</si>
  <si>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</si>
  <si>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</si>
  <si>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</si>
  <si>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</si>
  <si>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</si>
  <si>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</si>
  <si>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</si>
  <si>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</si>
  <si>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</si>
  <si>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</si>
  <si>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</si>
  <si>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</si>
  <si>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</si>
  <si>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</si>
  <si>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</si>
  <si>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</si>
  <si>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</si>
  <si>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</si>
  <si>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</si>
  <si>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</si>
  <si>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</si>
  <si>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</si>
  <si>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</si>
  <si>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</si>
  <si>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</si>
  <si>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</si>
  <si>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</si>
  <si>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</si>
  <si>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</si>
  <si>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</si>
  <si>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</si>
  <si>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</si>
  <si>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</si>
  <si>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</si>
  <si>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</si>
  <si>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</si>
  <si>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</si>
  <si>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</si>
  <si>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</si>
  <si>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</si>
  <si>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</si>
  <si>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</si>
  <si>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</si>
  <si>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</si>
  <si>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</si>
  <si>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</si>
  <si>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</si>
  <si>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</si>
  <si>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</si>
  <si>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</si>
  <si>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</si>
  <si>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</si>
  <si>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</si>
  <si>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</si>
  <si>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</si>
  <si>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</si>
  <si>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</si>
  <si>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</si>
  <si>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</si>
  <si>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</si>
  <si>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</si>
  <si>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</si>
  <si>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</si>
  <si>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</si>
  <si>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</si>
  <si>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</si>
  <si>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</si>
  <si>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</si>
  <si>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</si>
  <si>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</si>
  <si>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</si>
  <si>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</si>
  <si>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</si>
  <si>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</si>
  <si>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</si>
  <si>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</si>
  <si>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</si>
  <si>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</si>
  <si>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</si>
  <si>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</si>
  <si>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</si>
  <si>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</si>
  <si>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</si>
  <si>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</si>
  <si>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</si>
  <si>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</si>
  <si>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</si>
  <si>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</si>
  <si>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</si>
  <si>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</si>
  <si>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</si>
  <si>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</si>
  <si>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</si>
  <si>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</si>
  <si>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</si>
  <si>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</si>
  <si>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</si>
  <si>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</si>
  <si>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</si>
  <si>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</si>
  <si>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</si>
  <si>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</si>
  <si>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</si>
  <si>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</si>
  <si>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</si>
  <si>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</si>
  <si>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</si>
  <si>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</si>
  <si>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</si>
  <si>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</si>
  <si>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</si>
  <si>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</si>
  <si>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</si>
  <si>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</si>
  <si>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</si>
  <si>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</si>
  <si>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</si>
  <si>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</si>
  <si>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</si>
  <si>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</si>
  <si>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</si>
  <si>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</si>
  <si>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</si>
  <si>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</si>
  <si>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</si>
  <si>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</si>
  <si>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</si>
  <si>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</si>
  <si>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</si>
  <si>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</si>
  <si>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</si>
  <si>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</si>
  <si>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</si>
  <si>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</si>
  <si>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</si>
  <si>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</si>
  <si>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</si>
  <si>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</si>
  <si>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</si>
  <si>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</si>
  <si>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</si>
  <si>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</si>
  <si>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</si>
  <si>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</si>
  <si>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</si>
  <si>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</si>
  <si>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</si>
  <si>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</si>
  <si>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</si>
  <si>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</si>
  <si>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</si>
  <si>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</si>
  <si>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</si>
  <si>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</si>
  <si>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</si>
  <si>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</si>
  <si>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</si>
  <si>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</si>
  <si>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</si>
  <si>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</si>
  <si>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</si>
  <si>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</si>
  <si>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</si>
  <si>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</si>
  <si>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</si>
  <si>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</si>
  <si>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</si>
  <si>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</si>
  <si>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</si>
  <si>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</si>
  <si>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</si>
  <si>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</si>
  <si>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</si>
  <si>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</si>
  <si>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</si>
  <si>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</si>
  <si>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</si>
  <si>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</si>
  <si>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</si>
  <si>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</si>
  <si>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</si>
  <si>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</si>
  <si>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</si>
  <si>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</si>
  <si>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</si>
  <si>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</si>
  <si>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</si>
  <si>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</si>
  <si>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</si>
  <si>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</si>
  <si>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</si>
  <si>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</si>
  <si>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</si>
  <si>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</si>
  <si>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</si>
  <si>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</si>
  <si>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</si>
  <si>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</si>
  <si>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</si>
  <si>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</si>
  <si>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</si>
  <si>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</si>
  <si>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</si>
  <si>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</si>
  <si>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</si>
  <si>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</si>
  <si>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</si>
  <si>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</si>
  <si>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</si>
  <si>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</si>
  <si>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</si>
  <si>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</si>
  <si>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</si>
  <si>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</si>
  <si>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</si>
  <si>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</si>
  <si>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</si>
  <si>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</si>
  <si>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</si>
  <si>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</si>
  <si>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</si>
  <si>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</si>
  <si>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</si>
  <si>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</si>
  <si>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</si>
  <si>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</si>
  <si>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</si>
  <si>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</si>
  <si>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</si>
  <si>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</si>
  <si>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</si>
  <si>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</si>
  <si>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</si>
  <si>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</si>
  <si>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</si>
  <si>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</si>
  <si>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</si>
  <si>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</si>
  <si>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</si>
  <si>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</si>
  <si>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</si>
  <si>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</si>
  <si>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</si>
  <si>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</si>
  <si>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</si>
  <si>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</si>
  <si>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</si>
  <si>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</si>
  <si>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</si>
  <si>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</si>
  <si>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</si>
  <si>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</si>
  <si>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</si>
  <si>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</si>
  <si>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</si>
  <si>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</si>
  <si>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</si>
  <si>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</si>
  <si>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</si>
  <si>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</si>
  <si>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</si>
  <si>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</si>
  <si>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</si>
  <si>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</si>
  <si>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</si>
  <si>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</si>
  <si>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</si>
  <si>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</si>
  <si>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</si>
  <si>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</si>
  <si>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</si>
  <si>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</si>
  <si>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</si>
  <si>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</si>
  <si>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</si>
  <si>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</si>
  <si>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</si>
  <si>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</si>
  <si>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</si>
  <si>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</si>
  <si>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</si>
  <si>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</si>
  <si>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</si>
  <si>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</si>
  <si>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</si>
  <si>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</si>
  <si>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</si>
  <si>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</si>
  <si>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</si>
  <si>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</si>
  <si>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</si>
  <si>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</si>
  <si>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</si>
  <si>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</si>
  <si>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</si>
  <si>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</si>
  <si>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</si>
  <si>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</si>
  <si>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</si>
  <si>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</si>
  <si>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</si>
  <si>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</si>
  <si>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</si>
  <si>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</si>
  <si>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</si>
  <si>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</si>
  <si>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</si>
  <si>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</si>
  <si>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</si>
  <si>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</si>
  <si>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</si>
  <si>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</si>
  <si>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</si>
  <si>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</si>
  <si>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</si>
  <si>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</si>
  <si>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</si>
  <si>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</si>
  <si>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</si>
  <si>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</si>
  <si>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</si>
  <si>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</si>
  <si>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</si>
  <si>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</si>
  <si>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</si>
  <si>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</si>
  <si>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</si>
  <si>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</si>
  <si>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</si>
  <si>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</si>
  <si>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</si>
  <si>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</si>
  <si>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</si>
  <si>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</si>
  <si>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</si>
  <si>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</si>
  <si>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</si>
  <si>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</si>
  <si>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</si>
  <si>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</si>
  <si>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</si>
  <si>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</si>
  <si>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</si>
  <si>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</si>
  <si>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</si>
  <si>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</si>
  <si>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</si>
  <si>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</si>
  <si>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</si>
  <si>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</si>
  <si>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</si>
  <si>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</si>
  <si>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</si>
  <si>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</si>
  <si>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</si>
  <si>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</si>
  <si>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</si>
  <si>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</si>
  <si>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</si>
  <si>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</si>
  <si>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</si>
  <si>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</si>
  <si>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</si>
  <si>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</si>
  <si>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</si>
  <si>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</si>
  <si>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</si>
  <si>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</si>
  <si>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</si>
  <si>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</si>
  <si>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</si>
  <si>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</si>
  <si>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</si>
  <si>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</si>
  <si>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</si>
  <si>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</si>
  <si>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</si>
  <si>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</si>
  <si>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</si>
  <si>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</si>
  <si>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</si>
  <si>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</si>
  <si>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</si>
  <si>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</si>
  <si>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</si>
  <si>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</si>
  <si>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</si>
  <si>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</si>
  <si>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</si>
  <si>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</si>
  <si>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</si>
  <si>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</si>
  <si>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</si>
  <si>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</si>
  <si>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</si>
  <si>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</si>
  <si>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</si>
  <si>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</si>
  <si>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</si>
  <si>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</si>
  <si>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</si>
  <si>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</si>
  <si>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</si>
  <si>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</si>
  <si>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</si>
  <si>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</si>
  <si>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</si>
  <si>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</si>
  <si>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</si>
  <si>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</si>
  <si>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</si>
  <si>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</si>
  <si>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</si>
  <si>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</si>
  <si>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</si>
  <si>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</si>
  <si>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</si>
  <si>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</si>
  <si>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</si>
  <si>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</si>
  <si>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</si>
  <si>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</si>
  <si>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</si>
  <si>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</si>
  <si>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</si>
  <si>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</si>
  <si>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</si>
  <si>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</si>
  <si>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</si>
  <si>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</si>
  <si>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</si>
  <si>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</si>
  <si>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</si>
  <si>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</si>
  <si>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</si>
  <si>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</si>
  <si>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</si>
  <si>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</si>
  <si>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</si>
  <si>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</si>
  <si>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</si>
  <si>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</si>
  <si>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</si>
  <si>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</si>
  <si>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</si>
  <si>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</si>
  <si>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</si>
  <si>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</si>
  <si>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</si>
  <si>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</si>
  <si>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</si>
  <si>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</si>
  <si>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</si>
  <si>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</si>
  <si>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</si>
  <si>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</si>
  <si>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</si>
  <si>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</si>
  <si>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</si>
  <si>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</si>
  <si>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</si>
  <si>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</si>
  <si>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</si>
  <si>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</si>
  <si>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</si>
  <si>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</si>
  <si>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</si>
  <si>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</si>
  <si>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</si>
  <si>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</si>
  <si>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</si>
  <si>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</si>
  <si>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</si>
  <si>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</si>
  <si>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</si>
  <si>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</si>
  <si>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</si>
  <si>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</si>
  <si>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</si>
  <si>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</si>
  <si>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</si>
  <si>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</si>
  <si>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</si>
  <si>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</si>
  <si>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</si>
  <si>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</si>
  <si>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</si>
  <si>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</si>
  <si>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</si>
  <si>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</si>
  <si>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</si>
  <si>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</si>
  <si>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</si>
  <si>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</si>
  <si>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</si>
  <si>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</si>
  <si>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</si>
  <si>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</si>
  <si>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</si>
  <si>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</si>
  <si>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</si>
  <si>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</si>
  <si>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</si>
  <si>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</si>
  <si>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</si>
  <si>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</si>
  <si>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</si>
  <si>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</si>
  <si>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</si>
  <si>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</si>
  <si>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</si>
  <si>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</si>
  <si>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</si>
  <si>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</si>
  <si>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</si>
  <si>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</si>
  <si>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</si>
  <si>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</si>
  <si>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</si>
  <si>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</si>
  <si>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</si>
  <si>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</si>
  <si>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</si>
  <si>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</si>
  <si>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</si>
  <si>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</si>
  <si>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</si>
  <si>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</si>
  <si>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</si>
  <si>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</si>
  <si>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</si>
  <si>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</si>
  <si>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</si>
  <si>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</si>
  <si>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</si>
  <si>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</si>
  <si>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</si>
  <si>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</si>
  <si>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</si>
  <si>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</si>
  <si>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</si>
  <si>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</si>
  <si>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</si>
  <si>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</si>
  <si>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</si>
  <si>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</si>
  <si>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</si>
  <si>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</si>
  <si>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</si>
  <si>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</si>
  <si>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</si>
  <si>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</si>
  <si>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</si>
  <si>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</si>
  <si>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</si>
  <si>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</si>
  <si>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</si>
  <si>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</si>
  <si>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</si>
  <si>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</si>
  <si>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</si>
  <si>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</si>
  <si>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</si>
  <si>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</si>
  <si>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</si>
  <si>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</si>
  <si>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</si>
  <si>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</si>
  <si>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</si>
  <si>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</si>
  <si>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</si>
  <si>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</si>
  <si>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</si>
  <si>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</si>
  <si>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</si>
  <si>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</si>
  <si>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</si>
  <si>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</si>
  <si>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</si>
  <si>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</si>
  <si>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</si>
  <si>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</si>
  <si>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</si>
  <si>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</si>
  <si>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</si>
  <si>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</si>
  <si>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</si>
  <si>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</si>
  <si>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</si>
  <si>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</si>
  <si>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</si>
  <si>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</si>
  <si>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</si>
  <si>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</si>
  <si>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</si>
  <si>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</si>
  <si>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</si>
  <si>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</si>
  <si>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</si>
  <si>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</si>
  <si>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</si>
  <si>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</si>
  <si>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</si>
  <si>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</si>
  <si>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</si>
  <si>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</si>
  <si>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</si>
  <si>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</si>
  <si>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</si>
  <si>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</si>
  <si>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</si>
  <si>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</si>
  <si>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</si>
  <si>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</si>
  <si>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</si>
  <si>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</si>
  <si>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</si>
  <si>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</si>
  <si>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</si>
  <si>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</si>
  <si>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</si>
  <si>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</si>
  <si>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</si>
  <si>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</si>
  <si>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</si>
  <si>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</si>
  <si>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</si>
  <si>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</si>
  <si>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</si>
  <si>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</si>
  <si>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</si>
  <si>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</si>
  <si>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</si>
  <si>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</si>
  <si>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</si>
  <si>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</si>
  <si>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</si>
  <si>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</si>
  <si>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</si>
  <si>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</si>
  <si>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</si>
  <si>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</si>
  <si>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</si>
  <si>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</si>
  <si>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</si>
  <si>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</si>
  <si>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</si>
  <si>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</si>
  <si>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</si>
  <si>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</si>
  <si>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</si>
  <si>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</si>
  <si>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</si>
  <si>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</si>
  <si>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</si>
  <si>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</si>
  <si>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</si>
  <si>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</si>
  <si>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</si>
  <si>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</si>
  <si>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</si>
  <si>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</si>
  <si>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</si>
  <si>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</si>
  <si>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</si>
  <si>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</si>
  <si>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</si>
  <si>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</si>
  <si>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</si>
  <si>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</si>
  <si>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</si>
  <si>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</si>
  <si>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</si>
  <si>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</si>
  <si>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</si>
  <si>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</si>
  <si>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</si>
  <si>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</si>
  <si>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</si>
  <si>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</si>
  <si>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</si>
  <si>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</si>
  <si>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</si>
  <si>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</si>
  <si>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</si>
  <si>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</si>
  <si>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</si>
  <si>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</si>
  <si>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</si>
  <si>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</si>
  <si>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</si>
  <si>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</si>
  <si>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</si>
  <si>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</si>
  <si>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</si>
  <si>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</si>
  <si>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</si>
  <si>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</si>
  <si>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</si>
  <si>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</si>
  <si>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</si>
  <si>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</si>
  <si>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</si>
  <si>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</si>
  <si>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</si>
  <si>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</si>
  <si>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</si>
  <si>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</si>
  <si>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</si>
  <si>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</si>
  <si>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</si>
  <si>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</si>
  <si>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</si>
  <si>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</si>
  <si>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</si>
  <si>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</si>
  <si>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</si>
  <si>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</si>
  <si>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</si>
  <si>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</si>
  <si>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</si>
  <si>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</si>
  <si>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</si>
  <si>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</si>
  <si>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</si>
  <si>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</si>
  <si>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</si>
  <si>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</si>
  <si>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</si>
  <si>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</si>
  <si>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</si>
  <si>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</si>
  <si>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</si>
  <si>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</si>
  <si>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</si>
  <si>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</si>
  <si>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</si>
  <si>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</si>
  <si>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</si>
  <si>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</si>
  <si>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</si>
  <si>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</si>
  <si>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</si>
  <si>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</si>
  <si>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</si>
  <si>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</si>
  <si>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</si>
  <si>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</si>
  <si>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</si>
  <si>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</si>
  <si>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</si>
  <si>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</si>
  <si>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</si>
  <si>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</si>
  <si>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</si>
  <si>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</si>
  <si>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</si>
  <si>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</si>
  <si>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</si>
  <si>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</si>
  <si>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</si>
  <si>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</si>
  <si>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</si>
  <si>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</si>
  <si>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</si>
  <si>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</si>
  <si>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</si>
  <si>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</si>
  <si>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</si>
  <si>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</si>
  <si>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</si>
  <si>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</si>
  <si>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</si>
  <si>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</si>
  <si>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</si>
  <si>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</si>
  <si>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</si>
  <si>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</si>
  <si>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</si>
  <si>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</si>
  <si>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</si>
  <si>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</si>
  <si>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</si>
  <si>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</si>
  <si>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</si>
  <si>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</si>
  <si>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</si>
  <si>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</si>
  <si>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</si>
  <si>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</si>
  <si>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</si>
  <si>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</si>
  <si>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</si>
  <si>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</si>
  <si>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</si>
  <si>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</si>
  <si>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</si>
  <si>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</si>
  <si>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</si>
  <si>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</si>
  <si>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</si>
  <si>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</si>
  <si>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</si>
  <si>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</si>
  <si>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</si>
  <si>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</si>
  <si>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</si>
  <si>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</si>
  <si>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</si>
  <si>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</si>
  <si>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</si>
  <si>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</si>
  <si>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</si>
  <si>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</si>
  <si>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</si>
  <si>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</si>
  <si>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</si>
  <si>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</si>
  <si>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</si>
  <si>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</si>
  <si>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</si>
  <si>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</si>
  <si>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</si>
  <si>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</si>
  <si>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</si>
  <si>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</si>
  <si>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</si>
  <si>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</si>
  <si>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</si>
  <si>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</si>
  <si>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</si>
  <si>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</si>
  <si>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</si>
  <si>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</si>
  <si>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</si>
  <si>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</si>
  <si>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</si>
  <si>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</si>
  <si>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</si>
  <si>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</si>
  <si>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</si>
  <si>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</si>
  <si>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</si>
  <si>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</si>
  <si>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</si>
  <si>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</si>
  <si>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</si>
  <si>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</si>
  <si>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</si>
  <si>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</si>
  <si>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</si>
  <si>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</si>
  <si>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</si>
  <si>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</si>
  <si>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</si>
  <si>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</si>
  <si>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</si>
  <si>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</si>
  <si>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</si>
  <si>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</si>
  <si>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</si>
  <si>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</si>
  <si>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</si>
  <si>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</si>
  <si>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</si>
  <si>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</si>
  <si>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</si>
  <si>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</si>
  <si>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</si>
  <si>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</si>
  <si>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</si>
  <si>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</si>
  <si>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</si>
  <si>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</si>
  <si>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</si>
  <si>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</si>
  <si>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</si>
  <si>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</si>
  <si>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</si>
  <si>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</si>
  <si>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</si>
  <si>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</si>
  <si>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</si>
  <si>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</si>
  <si>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</si>
  <si>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</si>
  <si>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</si>
  <si>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</si>
  <si>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</si>
  <si>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</si>
  <si>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</si>
  <si>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</si>
  <si>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</si>
  <si>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</si>
  <si>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</si>
  <si>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</si>
  <si>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</si>
  <si>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</si>
  <si>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</si>
  <si>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</si>
  <si>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</si>
  <si>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</si>
  <si>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</si>
  <si>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</si>
  <si>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</si>
  <si>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</si>
  <si>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</si>
  <si>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</si>
  <si>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</si>
  <si>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</si>
  <si>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</si>
  <si>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</si>
  <si>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</si>
  <si>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</si>
  <si>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</si>
  <si>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</si>
  <si>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</si>
  <si>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</si>
  <si>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</si>
  <si>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</si>
  <si>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</si>
  <si>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</si>
  <si>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</si>
  <si>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</si>
  <si>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</si>
  <si>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</si>
  <si>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</si>
  <si>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</si>
  <si>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</si>
  <si>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</si>
  <si>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</si>
  <si>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</si>
  <si>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</si>
  <si>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</si>
  <si>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</si>
  <si>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</si>
  <si>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</si>
  <si>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</si>
  <si>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</si>
  <si>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</si>
  <si>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</si>
  <si>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</si>
  <si>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</si>
  <si>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</si>
  <si>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</si>
  <si>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</si>
  <si>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</si>
  <si>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</si>
  <si>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</si>
  <si>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</si>
  <si>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</si>
  <si>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</si>
  <si>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</si>
  <si>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</si>
  <si>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</si>
  <si>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</si>
  <si>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</si>
  <si>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</si>
  <si>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</si>
  <si>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</si>
  <si>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</si>
  <si>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</si>
  <si>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</si>
  <si>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</si>
  <si>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</si>
  <si>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</si>
  <si>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</si>
  <si>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</si>
  <si>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</si>
  <si>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</si>
  <si>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</si>
  <si>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</si>
  <si>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</si>
  <si>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</si>
  <si>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</si>
  <si>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</si>
  <si>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</si>
  <si>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</si>
  <si>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</si>
  <si>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</si>
  <si>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</si>
  <si>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</si>
  <si>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</si>
  <si>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</si>
  <si>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</si>
  <si>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</si>
  <si>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</si>
  <si>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</si>
  <si>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</si>
  <si>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</si>
  <si>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</si>
  <si>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</si>
  <si>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</si>
  <si>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</si>
  <si>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</si>
  <si>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</si>
  <si>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</si>
  <si>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</si>
  <si>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</si>
  <si>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</si>
  <si>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</si>
  <si>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</si>
  <si>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</si>
  <si>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</si>
  <si>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</si>
  <si>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</si>
  <si>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</si>
  <si>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</si>
  <si>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</si>
  <si>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</si>
  <si>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</si>
  <si>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</si>
  <si>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</si>
  <si>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</si>
  <si>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</si>
  <si>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</si>
  <si>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</si>
  <si>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</si>
  <si>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</si>
  <si>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</si>
  <si>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</si>
  <si>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</si>
  <si>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</si>
  <si>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</si>
  <si>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</si>
  <si>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</si>
  <si>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</si>
  <si>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</si>
  <si>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</si>
  <si>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</si>
  <si>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</si>
  <si>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</si>
  <si>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</si>
  <si>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</si>
  <si>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</si>
  <si>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</si>
  <si>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</si>
  <si>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</si>
  <si>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</si>
  <si>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</si>
  <si>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</si>
  <si>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</si>
  <si>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</si>
  <si>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</si>
  <si>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</si>
  <si>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</si>
  <si>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</si>
  <si>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</si>
  <si>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</si>
  <si>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</si>
  <si>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</si>
  <si>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</si>
  <si>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</si>
  <si>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</si>
  <si>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</si>
  <si>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</si>
  <si>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</si>
  <si>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</si>
  <si>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</si>
  <si>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</si>
  <si>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</si>
  <si>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</si>
  <si>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</si>
  <si>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</si>
  <si>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</si>
  <si>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</si>
  <si>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</si>
  <si>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</si>
  <si>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</si>
  <si>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</si>
  <si>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</si>
  <si>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</si>
  <si>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</si>
  <si>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</si>
  <si>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</si>
  <si>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</si>
  <si>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</si>
  <si>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</si>
  <si>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</si>
  <si>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</si>
  <si>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</si>
  <si>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</si>
  <si>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</si>
  <si>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</si>
  <si>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</si>
  <si>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</si>
  <si>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</si>
  <si>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</si>
  <si>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</si>
  <si>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</si>
  <si>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</si>
  <si>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</si>
  <si>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</si>
  <si>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</si>
  <si>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</si>
  <si>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</si>
  <si>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</si>
  <si>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</si>
  <si>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</si>
  <si>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</si>
  <si>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</si>
  <si>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</si>
  <si>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</si>
  <si>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</si>
  <si>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</si>
  <si>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</si>
  <si>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</si>
  <si>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</si>
  <si>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</si>
  <si>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</si>
  <si>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</si>
  <si>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</si>
  <si>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</si>
  <si>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</si>
  <si>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</si>
  <si>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</si>
  <si>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</si>
  <si>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</si>
  <si>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</si>
  <si>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</si>
  <si>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</si>
  <si>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</si>
  <si>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</si>
  <si>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</si>
  <si>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</si>
  <si>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</si>
  <si>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</si>
  <si>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</si>
  <si>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</si>
  <si>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</si>
  <si>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</si>
  <si>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</si>
  <si>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</si>
  <si>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</si>
  <si>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</si>
  <si>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</si>
  <si>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</si>
  <si>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</si>
  <si>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</si>
  <si>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</si>
  <si>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</si>
  <si>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</si>
  <si>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</si>
  <si>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</si>
  <si>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</si>
  <si>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</si>
  <si>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</si>
  <si>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</si>
  <si>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</si>
  <si>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</si>
  <si>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</si>
  <si>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</si>
  <si>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</si>
  <si>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</si>
  <si>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</si>
  <si>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</si>
  <si>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</si>
  <si>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</si>
  <si>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</si>
  <si>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</si>
  <si>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</si>
  <si>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</si>
  <si>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</si>
  <si>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</si>
  <si>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</si>
  <si>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</si>
  <si>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</si>
  <si>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</si>
  <si>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</si>
  <si>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</si>
  <si>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</si>
  <si>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</si>
  <si>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</si>
  <si>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</si>
  <si>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</si>
  <si>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</si>
  <si>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</si>
  <si>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</si>
  <si>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</si>
  <si>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</si>
  <si>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</si>
  <si>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</si>
  <si>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</si>
  <si>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</si>
  <si>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</si>
  <si>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</si>
  <si>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</si>
  <si>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</si>
  <si>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</si>
  <si>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</si>
  <si>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</si>
  <si>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</si>
  <si>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</si>
  <si>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</si>
  <si>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</si>
  <si>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</si>
  <si>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</si>
  <si>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</si>
  <si>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</si>
  <si>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</si>
  <si>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</si>
  <si>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</si>
  <si>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</si>
  <si>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</si>
  <si>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</si>
  <si>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</si>
  <si>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</si>
  <si>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</si>
  <si>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</si>
  <si>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</si>
  <si>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</si>
  <si>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</si>
  <si>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</si>
  <si>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</si>
  <si>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</si>
  <si>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</si>
  <si>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</si>
  <si>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</si>
  <si>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</si>
  <si>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</si>
  <si>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</si>
  <si>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</si>
  <si>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</si>
  <si>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</si>
  <si>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</si>
  <si>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</si>
  <si>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</si>
  <si>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</si>
  <si>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</si>
  <si>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</si>
  <si>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</si>
  <si>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</si>
  <si>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</si>
  <si>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</si>
  <si>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</si>
  <si>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</si>
  <si>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</si>
  <si>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</si>
  <si>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</si>
  <si>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</si>
  <si>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</si>
  <si>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</si>
  <si>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</si>
  <si>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</si>
  <si>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</si>
  <si>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</si>
  <si>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</si>
  <si>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</si>
  <si>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</si>
  <si>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</si>
  <si>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</si>
  <si>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</si>
  <si>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</si>
  <si>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</si>
  <si>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</si>
  <si>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</si>
  <si>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</si>
  <si>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</si>
  <si>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</si>
  <si>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</si>
  <si>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</si>
  <si>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</si>
  <si>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</si>
  <si>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</si>
  <si>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</si>
  <si>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</si>
  <si>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</si>
  <si>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</si>
  <si>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</si>
  <si>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</si>
  <si>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</si>
  <si>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</si>
  <si>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</si>
  <si>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</si>
  <si>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</si>
  <si>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</si>
  <si>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</si>
  <si>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</si>
  <si>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</si>
  <si>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</si>
  <si>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</si>
  <si>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</si>
  <si>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</si>
  <si>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</si>
  <si>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</si>
  <si>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</si>
  <si>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</si>
  <si>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</si>
  <si>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</si>
  <si>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</si>
  <si>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</si>
  <si>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</si>
  <si>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</si>
  <si>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</si>
  <si>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</si>
  <si>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</si>
  <si>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</si>
  <si>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</si>
  <si>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</si>
  <si>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</si>
  <si>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</si>
  <si>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</si>
  <si>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</si>
  <si>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</si>
  <si>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</si>
  <si>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</si>
  <si>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</si>
  <si>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</si>
  <si>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</si>
  <si>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</si>
  <si>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</si>
  <si>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</si>
  <si>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</si>
  <si>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</si>
  <si>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</si>
  <si>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</si>
  <si>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</si>
  <si>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</si>
  <si>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</si>
  <si>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</si>
  <si>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</si>
  <si>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</si>
  <si>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</si>
  <si>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</si>
  <si>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</si>
  <si>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</si>
  <si>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</si>
  <si>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</si>
  <si>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</si>
  <si>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</si>
  <si>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</si>
  <si>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</si>
  <si>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</si>
  <si>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</si>
  <si>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</si>
  <si>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</si>
  <si>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</si>
  <si>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</si>
  <si>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</si>
  <si>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</si>
  <si>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</si>
  <si>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</si>
  <si>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</si>
  <si>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</si>
  <si>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</si>
  <si>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</si>
  <si>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</si>
  <si>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</si>
  <si>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</si>
  <si>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</si>
  <si>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</si>
  <si>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</si>
  <si>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</si>
  <si>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</si>
  <si>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</si>
  <si>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</si>
  <si>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</si>
  <si>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</si>
  <si>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</si>
  <si>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</si>
  <si>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</si>
  <si>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</si>
  <si>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</si>
  <si>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</si>
  <si>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</si>
  <si>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</si>
  <si>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</si>
  <si>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</si>
  <si>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</si>
  <si>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</si>
  <si>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</si>
  <si>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</si>
  <si>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</si>
  <si>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</si>
  <si>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</si>
  <si>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</si>
  <si>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</si>
  <si>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</si>
  <si>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</si>
  <si>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</si>
  <si>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</si>
  <si>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</si>
  <si>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</si>
  <si>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</si>
  <si>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</si>
  <si>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</si>
  <si>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</si>
  <si>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</si>
  <si>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</si>
  <si>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</si>
  <si>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</si>
  <si>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</si>
  <si>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</si>
  <si>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</si>
  <si>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</si>
  <si>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</si>
  <si>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</si>
  <si>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</si>
  <si>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</si>
  <si>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</si>
  <si>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</si>
  <si>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</si>
  <si>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</si>
  <si>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</si>
  <si>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</si>
  <si>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</si>
  <si>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</si>
  <si>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</si>
  <si>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</si>
  <si>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</si>
  <si>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</si>
  <si>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</si>
  <si>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</si>
  <si>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</si>
  <si>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</si>
  <si>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</si>
  <si>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</si>
  <si>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</si>
  <si>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</si>
  <si>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</si>
  <si>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</si>
  <si>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</si>
  <si>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</si>
  <si>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</si>
  <si>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</si>
  <si>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</si>
  <si>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</si>
  <si>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</si>
  <si>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</si>
  <si>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</si>
  <si>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</si>
  <si>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</si>
  <si>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</si>
  <si>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</si>
  <si>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</si>
  <si>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</si>
  <si>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</si>
  <si>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</si>
  <si>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</si>
  <si>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</si>
  <si>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</si>
  <si>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</si>
  <si>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</si>
  <si>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</si>
  <si>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</si>
  <si>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</si>
  <si>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</si>
  <si>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</si>
  <si>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</si>
  <si>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</si>
  <si>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</si>
  <si>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</si>
  <si>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</si>
  <si>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</si>
  <si>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</si>
  <si>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</si>
  <si>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</si>
  <si>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</si>
  <si>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</si>
  <si>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</si>
  <si>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</si>
  <si>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</si>
  <si>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</si>
  <si>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</si>
  <si>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</si>
  <si>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</si>
  <si>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</si>
  <si>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</si>
  <si>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</si>
  <si>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</si>
  <si>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</si>
  <si>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</si>
  <si>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</si>
  <si>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</si>
  <si>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</si>
  <si>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</si>
  <si>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</si>
  <si>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</si>
  <si>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</si>
  <si>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</si>
  <si>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</si>
  <si>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</si>
  <si>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</si>
  <si>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</si>
  <si>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</si>
  <si>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</si>
  <si>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</si>
  <si>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</si>
  <si>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</si>
  <si>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</si>
  <si>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</si>
  <si>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</si>
  <si>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</si>
  <si>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</si>
  <si>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</si>
  <si>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</si>
  <si>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</si>
  <si>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</si>
  <si>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</si>
  <si>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</si>
  <si>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</si>
  <si>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</si>
  <si>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</si>
  <si>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</si>
  <si>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</si>
  <si>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</si>
  <si>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</si>
  <si>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</si>
  <si>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</si>
  <si>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</si>
  <si>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</si>
  <si>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</si>
  <si>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</si>
  <si>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</si>
  <si>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</si>
  <si>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</si>
  <si>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</si>
  <si>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</si>
  <si>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</si>
  <si>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</si>
  <si>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</si>
  <si>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</si>
  <si>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</si>
  <si>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</si>
  <si>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</si>
  <si>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</si>
  <si>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</si>
  <si>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</si>
  <si>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</si>
  <si>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</si>
  <si>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</si>
  <si>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</si>
  <si>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</si>
  <si>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</si>
  <si>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</si>
  <si>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</si>
  <si>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</si>
  <si>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</si>
  <si>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</si>
  <si>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</si>
  <si>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</si>
  <si>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</si>
  <si>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</si>
  <si>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</si>
  <si>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</si>
  <si>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</si>
  <si>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</si>
  <si>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</si>
  <si>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</si>
  <si>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</si>
  <si>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</si>
  <si>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</si>
  <si>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</si>
  <si>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</si>
  <si>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</si>
  <si>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</si>
  <si>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</si>
  <si>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</si>
  <si>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</si>
  <si>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</si>
  <si>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</si>
  <si>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</si>
  <si>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</si>
  <si>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</si>
  <si>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</si>
  <si>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</si>
  <si>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</si>
  <si>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</si>
  <si>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</si>
  <si>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</si>
  <si>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</si>
  <si>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</si>
  <si>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</si>
  <si>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</si>
  <si>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</si>
  <si>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</si>
  <si>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</si>
  <si>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</si>
  <si>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</si>
  <si>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</si>
  <si>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</si>
  <si>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</si>
  <si>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</si>
  <si>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</si>
  <si>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</si>
  <si>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</si>
  <si>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</si>
  <si>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</si>
  <si>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</si>
  <si>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</si>
  <si>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</si>
  <si>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</si>
  <si>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</si>
  <si>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</si>
  <si>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</si>
  <si>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</si>
  <si>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</si>
  <si>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</si>
  <si>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</si>
  <si>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</si>
  <si>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</si>
  <si>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</si>
  <si>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</si>
  <si>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</si>
  <si>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</si>
  <si>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</si>
  <si>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</si>
  <si>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</si>
  <si>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</si>
  <si>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</si>
  <si>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</si>
  <si>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</si>
  <si>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</si>
  <si>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</si>
  <si>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</si>
  <si>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</si>
  <si>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</si>
  <si>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</si>
  <si>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</si>
  <si>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</si>
  <si>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</si>
  <si>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</si>
  <si>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</si>
  <si>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</si>
  <si>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</si>
  <si>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</si>
  <si>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</si>
  <si>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</si>
  <si>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</si>
  <si>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</si>
  <si>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</si>
  <si>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</si>
  <si>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</si>
  <si>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</si>
  <si>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</si>
  <si>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</si>
  <si>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</si>
  <si>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</si>
  <si>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</si>
  <si>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</si>
  <si>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</si>
  <si>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</si>
  <si>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</si>
  <si>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</si>
  <si>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</si>
  <si>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</si>
  <si>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</si>
  <si>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</si>
  <si>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</si>
  <si>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</si>
  <si>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</si>
  <si>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</si>
  <si>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</si>
  <si>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</si>
  <si>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</si>
  <si>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</si>
  <si>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</si>
  <si>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</si>
  <si>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</si>
  <si>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</si>
  <si>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</si>
  <si>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</si>
  <si>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</si>
  <si>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</si>
  <si>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</si>
  <si>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</si>
  <si>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</si>
  <si>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</si>
  <si>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</si>
  <si>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</si>
  <si>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</si>
  <si>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</si>
  <si>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</si>
  <si>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</si>
  <si>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</si>
  <si>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</si>
  <si>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</si>
  <si>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</si>
  <si>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</si>
  <si>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</si>
  <si>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</si>
  <si>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</si>
  <si>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</si>
  <si>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</si>
  <si>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</si>
  <si>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</si>
  <si>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</si>
  <si>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</si>
  <si>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</si>
  <si>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</si>
  <si>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</si>
  <si>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</si>
  <si>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</si>
  <si>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</si>
  <si>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</si>
  <si>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</si>
  <si>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</si>
  <si>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</si>
  <si>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</si>
  <si>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</si>
  <si>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</si>
  <si>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</si>
  <si>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</si>
  <si>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</si>
  <si>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</si>
  <si>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</si>
  <si>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</si>
  <si>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</si>
  <si>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</si>
  <si>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</si>
  <si>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</si>
  <si>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</si>
  <si>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</si>
  <si>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</si>
  <si>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</si>
  <si>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</si>
  <si>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</si>
  <si>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</si>
  <si>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</si>
  <si>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</si>
  <si>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</si>
  <si>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</si>
  <si>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</si>
  <si>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</si>
  <si>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</si>
  <si>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</si>
  <si>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</si>
  <si>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</si>
  <si>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</si>
  <si>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</si>
  <si>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</si>
  <si>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</si>
  <si>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</si>
  <si>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</si>
  <si>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</si>
  <si>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</si>
  <si>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</si>
  <si>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</si>
  <si>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</si>
  <si>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</si>
  <si>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</si>
  <si>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</si>
  <si>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</si>
  <si>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</si>
  <si>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</si>
  <si>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</si>
  <si>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</si>
  <si>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</si>
  <si>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</si>
  <si>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</si>
  <si>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</si>
  <si>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</si>
  <si>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</si>
  <si>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</si>
  <si>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</si>
  <si>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</si>
  <si>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</si>
  <si>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</si>
  <si>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</si>
  <si>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</si>
  <si>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</si>
  <si>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</si>
  <si>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</si>
  <si>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</si>
  <si>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</si>
  <si>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</si>
  <si>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</si>
  <si>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</si>
  <si>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</si>
  <si>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</si>
  <si>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</si>
  <si>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</si>
  <si>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</si>
  <si>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</si>
  <si>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</si>
  <si>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</si>
  <si>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</si>
  <si>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</si>
  <si>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</si>
  <si>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</si>
  <si>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</si>
  <si>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</si>
  <si>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</si>
  <si>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</si>
  <si>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</si>
  <si>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</si>
  <si>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</si>
  <si>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</si>
  <si>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</si>
  <si>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</si>
  <si>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</si>
  <si>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</si>
  <si>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</si>
  <si>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</si>
  <si>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</si>
  <si>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</si>
  <si>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</si>
  <si>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</si>
  <si>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</si>
  <si>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</si>
  <si>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</si>
  <si>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</si>
  <si>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</si>
  <si>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</si>
  <si>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</si>
  <si>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</si>
  <si>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</si>
  <si>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</si>
  <si>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</si>
  <si>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</si>
  <si>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</si>
  <si>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</si>
  <si>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</si>
  <si>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</si>
  <si>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</si>
  <si>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</si>
  <si>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</si>
  <si>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</si>
  <si>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</si>
  <si>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</si>
  <si>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</si>
  <si>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</si>
  <si>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</si>
  <si>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</si>
  <si>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</si>
  <si>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</si>
  <si>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</si>
  <si>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</si>
  <si>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</si>
  <si>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</si>
  <si>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</si>
  <si>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</si>
  <si>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</si>
  <si>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</si>
  <si>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</si>
  <si>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</si>
  <si>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</si>
  <si>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</si>
  <si>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</si>
  <si>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</si>
  <si>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</si>
  <si>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</si>
  <si>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</si>
  <si>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</si>
  <si>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</si>
  <si>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</si>
  <si>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</si>
  <si>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</si>
  <si>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</si>
  <si>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</si>
  <si>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</si>
  <si>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</si>
  <si>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</si>
  <si>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</si>
  <si>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</si>
  <si>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</si>
  <si>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</si>
  <si>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</si>
  <si>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</si>
  <si>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</si>
  <si>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</si>
  <si>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</si>
  <si>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</si>
  <si>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</si>
  <si>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</si>
  <si>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</si>
  <si>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</si>
  <si>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</si>
  <si>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</si>
  <si>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</si>
  <si>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</si>
  <si>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</si>
  <si>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</si>
  <si>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</si>
  <si>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</si>
  <si>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</si>
  <si>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</si>
  <si>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</si>
  <si>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</si>
  <si>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</si>
  <si>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</si>
  <si>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</si>
  <si>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</si>
  <si>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</si>
  <si>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</si>
  <si>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</si>
  <si>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</si>
  <si>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</si>
  <si>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</si>
  <si>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</si>
  <si>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</si>
  <si>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</si>
  <si>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</si>
  <si>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</si>
  <si>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</si>
  <si>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</si>
  <si>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</si>
  <si>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</si>
  <si>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</si>
  <si>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</si>
  <si>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</si>
  <si>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</si>
  <si>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</si>
  <si>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</si>
  <si>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</si>
  <si>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</si>
  <si>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</si>
  <si>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</si>
  <si>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</si>
  <si>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</si>
  <si>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</si>
  <si>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</si>
  <si>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</si>
  <si>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</si>
  <si>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</si>
  <si>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</si>
  <si>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</si>
  <si>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</si>
  <si>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</si>
  <si>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</si>
  <si>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</si>
  <si>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</si>
  <si>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</si>
  <si>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</si>
  <si>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</si>
  <si>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</si>
  <si>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</si>
  <si>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</si>
  <si>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</si>
  <si>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</si>
  <si>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</si>
  <si>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</si>
  <si>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</si>
  <si>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</si>
  <si>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</si>
  <si>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</si>
  <si>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</si>
  <si>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</si>
  <si>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</si>
  <si>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</si>
  <si>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</si>
  <si>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</si>
  <si>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</si>
  <si>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</si>
  <si>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</si>
  <si>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</si>
  <si>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</si>
  <si>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</si>
  <si>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</si>
  <si>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</si>
  <si>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</si>
  <si>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</si>
  <si>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</si>
  <si>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</si>
  <si>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</si>
  <si>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</si>
  <si>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</si>
  <si>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</si>
  <si>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</si>
  <si>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</si>
  <si>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</si>
  <si>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</si>
  <si>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</si>
  <si>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</si>
  <si>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</si>
  <si>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</si>
  <si>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</si>
  <si>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</si>
  <si>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</si>
  <si>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</si>
  <si>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</si>
  <si>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</si>
  <si>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</si>
  <si>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</si>
  <si>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</si>
  <si>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</si>
  <si>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</si>
  <si>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</si>
  <si>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</si>
  <si>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</si>
  <si>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</si>
  <si>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</si>
  <si>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</si>
  <si>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</si>
  <si>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</si>
  <si>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</si>
  <si>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</si>
  <si>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</si>
  <si>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</si>
  <si>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</si>
  <si>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</si>
  <si>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</si>
  <si>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</si>
  <si>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</si>
  <si>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</si>
  <si>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</si>
  <si>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</si>
  <si>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</si>
  <si>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</si>
  <si>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</si>
  <si>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</si>
  <si>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</si>
  <si>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</si>
  <si>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</si>
  <si>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</si>
  <si>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</si>
  <si>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</si>
  <si>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</si>
  <si>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</si>
  <si>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</si>
  <si>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</si>
  <si>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</si>
  <si>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</si>
  <si>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</si>
  <si>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</si>
  <si>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</si>
  <si>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</si>
  <si>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</si>
  <si>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</si>
  <si>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</si>
  <si>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</si>
  <si>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</si>
  <si>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</si>
  <si>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</si>
  <si>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</si>
  <si>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</si>
  <si>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</si>
  <si>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</si>
  <si>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</si>
  <si>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</si>
  <si>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</si>
  <si>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</si>
  <si>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</si>
  <si>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</si>
  <si>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</si>
  <si>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</si>
  <si>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</si>
  <si>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</si>
  <si>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</si>
  <si>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</si>
  <si>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</si>
  <si>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</si>
  <si>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</si>
  <si>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</si>
  <si>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</si>
  <si>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</si>
  <si>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</si>
  <si>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</si>
  <si>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</si>
  <si>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</si>
  <si>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</si>
  <si>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</si>
  <si>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</si>
  <si>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</si>
  <si>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</si>
  <si>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</si>
  <si>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</si>
  <si>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</si>
  <si>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</si>
  <si>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</si>
  <si>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</si>
  <si>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</si>
  <si>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</si>
  <si>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</si>
  <si>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</si>
  <si>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</si>
  <si>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</si>
  <si>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</si>
  <si>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</si>
  <si>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</si>
  <si>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</si>
  <si>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</si>
  <si>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</si>
  <si>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</si>
  <si>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</si>
  <si>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</si>
  <si>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</si>
  <si>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</si>
  <si>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</si>
  <si>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</si>
  <si>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</si>
  <si>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</si>
  <si>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</si>
  <si>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</si>
  <si>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</si>
  <si>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</si>
  <si>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</si>
  <si>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</si>
  <si>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</si>
  <si>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</si>
  <si>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</si>
  <si>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</si>
  <si>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</si>
  <si>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</si>
  <si>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</si>
  <si>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</si>
  <si>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</si>
  <si>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</si>
  <si>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</si>
  <si>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</si>
  <si>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</si>
  <si>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</si>
  <si>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</si>
  <si>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</si>
  <si>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</si>
  <si>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</si>
  <si>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</si>
  <si>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</si>
  <si>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</si>
  <si>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</si>
  <si>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</si>
  <si>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</si>
  <si>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</si>
  <si>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</si>
  <si>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</si>
  <si>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</si>
  <si>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</si>
  <si>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</si>
  <si>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</si>
  <si>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</si>
  <si>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</si>
  <si>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</si>
  <si>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</si>
  <si>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</si>
  <si>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</si>
  <si>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</si>
  <si>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</si>
  <si>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</si>
  <si>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</si>
  <si>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</si>
  <si>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</si>
  <si>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</si>
  <si>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</si>
  <si>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</si>
  <si>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</si>
  <si>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</si>
  <si>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</si>
  <si>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</si>
  <si>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</si>
  <si>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</si>
  <si>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</si>
  <si>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</si>
  <si>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</si>
  <si>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</si>
  <si>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</si>
  <si>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</si>
  <si>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</si>
  <si>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</si>
  <si>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</si>
  <si>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</si>
  <si>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</si>
  <si>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</si>
  <si>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</si>
  <si>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</si>
  <si>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</si>
  <si>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</si>
  <si>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</si>
  <si>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</si>
  <si>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</si>
  <si>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</si>
  <si>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</si>
  <si>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</si>
  <si>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</si>
  <si>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</si>
  <si>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</si>
  <si>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</si>
  <si>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</si>
  <si>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</si>
  <si>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</si>
  <si>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</si>
  <si>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</si>
  <si>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</si>
  <si>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</si>
  <si>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</si>
  <si>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</si>
  <si>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</si>
  <si>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</si>
  <si>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</si>
  <si>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</si>
  <si>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</si>
  <si>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</si>
  <si>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</si>
  <si>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</si>
  <si>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</si>
  <si>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</si>
  <si>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</si>
  <si>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</si>
  <si>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</si>
  <si>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</si>
  <si>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</si>
  <si>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</si>
  <si>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</si>
  <si>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</si>
  <si>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</si>
  <si>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</si>
  <si>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</si>
  <si>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</si>
  <si>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</si>
  <si>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</si>
  <si>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</si>
  <si>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</si>
  <si>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</si>
  <si>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</si>
  <si>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</si>
  <si>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</si>
  <si>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</si>
  <si>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</si>
  <si>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</si>
  <si>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</si>
  <si>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</si>
  <si>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</si>
  <si>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</si>
  <si>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</si>
  <si>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</si>
  <si>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</si>
  <si>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</si>
  <si>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</si>
  <si>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</si>
  <si>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</si>
  <si>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</si>
  <si>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</si>
  <si>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</si>
  <si>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</si>
  <si>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</si>
  <si>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</si>
  <si>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</si>
  <si>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</si>
  <si>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</si>
  <si>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</si>
  <si>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</si>
  <si>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</si>
  <si>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</si>
  <si>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</si>
  <si>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</si>
  <si>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</si>
  <si>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</si>
  <si>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</si>
  <si>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</si>
  <si>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</si>
  <si>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</si>
  <si>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</si>
  <si>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</si>
  <si>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</si>
  <si>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</si>
  <si>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</si>
  <si>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</si>
  <si>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</si>
  <si>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</si>
  <si>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</si>
  <si>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</si>
  <si>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</si>
  <si>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</si>
  <si>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</si>
  <si>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</si>
  <si>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</si>
  <si>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</si>
  <si>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</si>
  <si>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</si>
  <si>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</si>
  <si>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</si>
  <si>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</si>
  <si>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</si>
  <si>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</si>
  <si>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</si>
  <si>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</si>
  <si>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</si>
  <si>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</si>
  <si>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</si>
  <si>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</si>
  <si>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</si>
  <si>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</si>
  <si>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</si>
  <si>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</si>
  <si>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</si>
  <si>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</si>
  <si>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</si>
  <si>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</si>
  <si>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</si>
  <si>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</si>
  <si>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</si>
  <si>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</si>
  <si>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</si>
  <si>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</si>
  <si>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</si>
  <si>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</si>
  <si>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</si>
  <si>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</si>
  <si>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</si>
  <si>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</si>
  <si>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</si>
  <si>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</si>
  <si>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</si>
  <si>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</si>
  <si>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</si>
  <si>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</si>
  <si>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</si>
  <si>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</si>
  <si>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</si>
  <si>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</si>
  <si>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</si>
  <si>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</si>
  <si>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</si>
  <si>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</si>
  <si>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</si>
  <si>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</si>
  <si>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</si>
  <si>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</si>
  <si>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</si>
  <si>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</si>
  <si>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</si>
  <si>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</si>
  <si>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</si>
  <si>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</si>
  <si>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</si>
  <si>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</si>
  <si>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</si>
  <si>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</si>
  <si>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</si>
  <si>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</si>
  <si>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</si>
  <si>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</si>
  <si>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</si>
  <si>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</si>
  <si>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</si>
  <si>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</si>
  <si>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</si>
  <si>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</si>
  <si>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</si>
  <si>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</si>
  <si>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</si>
  <si>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</si>
  <si>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</si>
  <si>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</si>
  <si>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</si>
  <si>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</si>
  <si>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</si>
  <si>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</si>
  <si>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</si>
  <si>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</si>
  <si>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</si>
  <si>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</si>
  <si>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</si>
  <si>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</si>
  <si>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</si>
  <si>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</si>
  <si>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</si>
  <si>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</si>
  <si>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</si>
  <si>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</si>
  <si>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</si>
  <si>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</si>
  <si>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</si>
  <si>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</si>
  <si>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</si>
  <si>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</si>
  <si>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</si>
  <si>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</si>
  <si>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</si>
  <si>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</si>
  <si>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</si>
  <si>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</si>
  <si>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</si>
  <si>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</si>
  <si>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</si>
  <si>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</si>
  <si>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</si>
  <si>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</si>
  <si>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</si>
  <si>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</si>
  <si>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</si>
  <si>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</si>
  <si>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</si>
  <si>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</si>
  <si>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</si>
  <si>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</si>
  <si>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</si>
  <si>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</si>
  <si>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</si>
  <si>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</si>
  <si>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</si>
  <si>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</si>
  <si>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</si>
  <si>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</si>
  <si>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</si>
  <si>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</si>
  <si>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</si>
  <si>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</si>
  <si>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</si>
  <si>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</si>
  <si>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</si>
  <si>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</si>
  <si>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</si>
  <si>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</si>
  <si>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</si>
  <si>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</si>
  <si>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</si>
  <si>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</si>
  <si>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</si>
  <si>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</si>
  <si>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</si>
  <si>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</si>
  <si>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</si>
  <si>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</si>
  <si>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</si>
  <si>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</si>
  <si>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</si>
  <si>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</si>
  <si>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</si>
  <si>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</si>
  <si>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</si>
  <si>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</si>
  <si>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</si>
  <si>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</si>
  <si>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</si>
  <si>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</si>
  <si>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</si>
  <si>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</si>
  <si>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</si>
  <si>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</si>
  <si>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</si>
  <si>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</si>
  <si>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</si>
  <si>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</si>
  <si>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</si>
  <si>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</si>
  <si>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</si>
  <si>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</si>
  <si>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</si>
  <si>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</si>
  <si>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</si>
  <si>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</si>
  <si>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</si>
  <si>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</si>
  <si>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</si>
  <si>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</si>
  <si>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</si>
  <si>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</si>
  <si>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</si>
  <si>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</si>
  <si>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</si>
  <si>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</si>
  <si>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</si>
  <si>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</si>
  <si>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</si>
  <si>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</si>
  <si>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</si>
  <si>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</si>
  <si>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</si>
  <si>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</si>
  <si>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</si>
  <si>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</si>
  <si>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</si>
  <si>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</si>
  <si>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</si>
  <si>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</si>
  <si>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</si>
  <si>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</si>
  <si>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</si>
  <si>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</si>
  <si>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</si>
  <si>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</si>
  <si>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</si>
  <si>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</si>
  <si>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</si>
  <si>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</si>
  <si>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</si>
  <si>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</si>
  <si>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</si>
  <si>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</si>
  <si>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</si>
  <si>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</si>
  <si>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</si>
  <si>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</si>
  <si>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</si>
  <si>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</si>
  <si>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</si>
  <si>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</si>
  <si>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</si>
  <si>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</si>
  <si>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</si>
  <si>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</si>
  <si>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</si>
  <si>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</si>
  <si>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</si>
  <si>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</si>
  <si>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</si>
  <si>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</si>
  <si>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</si>
  <si>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</si>
  <si>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</si>
  <si>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</si>
  <si>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</si>
  <si>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</si>
  <si>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</si>
  <si>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</si>
  <si>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</si>
  <si>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</si>
  <si>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</si>
  <si>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</si>
  <si>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</si>
  <si>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</si>
  <si>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</si>
  <si>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</si>
  <si>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</si>
  <si>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</si>
  <si>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</si>
  <si>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</si>
  <si>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</si>
  <si>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</si>
  <si>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</si>
  <si>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</si>
  <si>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</si>
  <si>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</si>
  <si>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</si>
  <si>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</si>
  <si>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</si>
  <si>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</si>
  <si>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</si>
  <si>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</si>
  <si>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</si>
  <si>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</si>
  <si>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</si>
  <si>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</si>
  <si>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</si>
  <si>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</si>
  <si>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</si>
  <si>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</si>
  <si>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</si>
  <si>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</si>
  <si>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</si>
  <si>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</si>
  <si>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</si>
  <si>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</si>
  <si>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</si>
  <si>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</si>
  <si>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</si>
  <si>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</si>
  <si>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</si>
  <si>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</si>
  <si>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</si>
  <si>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</si>
  <si>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</si>
  <si>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</si>
  <si>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</si>
  <si>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</si>
  <si>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</si>
  <si>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</si>
  <si>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</si>
  <si>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</si>
  <si>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</si>
  <si>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</si>
  <si>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</si>
  <si>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</si>
  <si>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</si>
  <si>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</si>
  <si>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</si>
  <si>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</si>
  <si>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</si>
  <si>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</si>
  <si>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</si>
  <si>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</si>
  <si>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</si>
  <si>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</si>
  <si>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</si>
  <si>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</si>
  <si>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</si>
  <si>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</si>
  <si>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</si>
  <si>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</si>
  <si>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</si>
  <si>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</si>
  <si>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</si>
  <si>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</si>
  <si>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</si>
  <si>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</si>
  <si>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</si>
  <si>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</si>
  <si>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</si>
  <si>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</si>
  <si>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</si>
  <si>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</si>
  <si>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</si>
  <si>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</si>
  <si>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</si>
  <si>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</si>
  <si>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</si>
  <si>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</si>
  <si>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</si>
  <si>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</si>
  <si>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</si>
  <si>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</si>
  <si>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</si>
  <si>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</si>
  <si>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</si>
  <si>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</si>
  <si>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</si>
  <si>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</si>
  <si>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</si>
  <si>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</si>
  <si>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</si>
  <si>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</si>
  <si>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</si>
  <si>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</si>
  <si>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</si>
  <si>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</si>
  <si>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</si>
  <si>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</si>
  <si>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</si>
  <si>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</si>
  <si>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</si>
  <si>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</si>
  <si>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</si>
  <si>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</si>
  <si>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</si>
  <si>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</si>
  <si>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</si>
  <si>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</si>
  <si>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</si>
  <si>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</si>
  <si>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</si>
  <si>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</si>
  <si>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</si>
  <si>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</si>
  <si>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</si>
  <si>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</si>
  <si>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</si>
  <si>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</si>
  <si>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</si>
  <si>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</si>
  <si>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</si>
  <si>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</si>
  <si>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</si>
  <si>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</si>
  <si>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</si>
  <si>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</si>
  <si>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</si>
  <si>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</si>
  <si>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</si>
  <si>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</si>
  <si>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</si>
  <si>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</si>
  <si>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</si>
  <si>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</si>
  <si>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</si>
  <si>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</si>
  <si>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</si>
  <si>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</si>
  <si>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</si>
  <si>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</si>
  <si>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</si>
  <si>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</si>
  <si>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</si>
  <si>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</si>
  <si>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</si>
  <si>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</si>
  <si>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</si>
  <si>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</si>
  <si>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</si>
  <si>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</si>
  <si>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</si>
  <si>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</si>
  <si>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</si>
  <si>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</si>
  <si>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</si>
  <si>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</si>
  <si>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</si>
  <si>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</si>
  <si>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</si>
  <si>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</si>
  <si>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</si>
  <si>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</si>
  <si>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</si>
  <si>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</si>
  <si>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</si>
  <si>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</si>
  <si>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</si>
  <si>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</si>
  <si>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</si>
  <si>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</si>
  <si>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</si>
  <si>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</si>
  <si>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</si>
  <si>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</si>
  <si>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</si>
  <si>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</si>
  <si>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</si>
  <si>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</si>
  <si>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</si>
  <si>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</si>
  <si>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</si>
  <si>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</si>
  <si>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</si>
  <si>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</si>
  <si>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</si>
  <si>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</si>
  <si>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</si>
  <si>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</si>
  <si>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</si>
  <si>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</si>
  <si>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</si>
  <si>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</si>
  <si>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</si>
  <si>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</si>
  <si>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</si>
  <si>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</si>
  <si>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</si>
  <si>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</si>
  <si>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</si>
  <si>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</si>
  <si>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</si>
  <si>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</si>
  <si>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</si>
  <si>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</si>
  <si>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</si>
  <si>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</si>
  <si>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</si>
  <si>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</si>
  <si>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</si>
  <si>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</si>
  <si>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</si>
  <si>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</si>
  <si>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</si>
  <si>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</si>
  <si>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</si>
  <si>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</si>
  <si>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</si>
  <si>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</si>
  <si>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</si>
  <si>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</si>
  <si>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</si>
  <si>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</si>
  <si>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</si>
  <si>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</si>
  <si>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</si>
  <si>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</si>
  <si>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</si>
  <si>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</si>
  <si>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</si>
  <si>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</si>
  <si>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</si>
  <si>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</si>
  <si>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</si>
  <si>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</si>
  <si>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</si>
  <si>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</si>
  <si>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</si>
  <si>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</si>
  <si>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</si>
  <si>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</si>
  <si>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</si>
  <si>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</si>
  <si>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</si>
  <si>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</si>
  <si>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</si>
  <si>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</si>
  <si>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</si>
  <si>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</si>
  <si>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</si>
  <si>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</si>
  <si>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</si>
  <si>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</si>
  <si>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</si>
  <si>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</si>
  <si>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</si>
  <si>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</si>
  <si>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</si>
  <si>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</si>
  <si>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</si>
  <si>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</si>
  <si>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</si>
  <si>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</si>
  <si>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</si>
  <si>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</si>
  <si>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</si>
  <si>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</si>
  <si>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</si>
  <si>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</si>
  <si>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</si>
  <si>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</si>
  <si>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</si>
  <si>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</si>
  <si>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</si>
  <si>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</si>
  <si>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</si>
  <si>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</si>
  <si>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</si>
  <si>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</si>
  <si>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</si>
  <si>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</si>
  <si>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</si>
  <si>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</si>
  <si>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</si>
  <si>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</si>
  <si>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</si>
  <si>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</si>
  <si>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</si>
  <si>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</si>
  <si>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</si>
  <si>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</si>
  <si>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</si>
  <si>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</si>
  <si>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</si>
  <si>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</si>
  <si>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</si>
  <si>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</si>
  <si>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</si>
  <si>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</si>
  <si>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</si>
  <si>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</si>
  <si>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</si>
  <si>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</si>
  <si>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</si>
  <si>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</si>
  <si>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</si>
  <si>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</si>
  <si>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</si>
  <si>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</si>
  <si>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</si>
  <si>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</si>
  <si>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</si>
  <si>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</si>
  <si>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</si>
  <si>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</si>
  <si>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</si>
  <si>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</si>
  <si>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</si>
  <si>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</si>
  <si>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</si>
  <si>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</si>
  <si>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</si>
  <si>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</si>
  <si>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</si>
  <si>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</si>
  <si>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</si>
  <si>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</si>
  <si>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</si>
  <si>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</si>
  <si>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</si>
  <si>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</si>
  <si>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</si>
  <si>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</si>
  <si>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</si>
  <si>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</si>
  <si>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</si>
  <si>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</si>
  <si>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</si>
  <si>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</si>
  <si>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</si>
  <si>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</si>
  <si>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</si>
  <si>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</si>
  <si>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</si>
  <si>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</si>
  <si>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</si>
  <si>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</si>
  <si>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</si>
  <si>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</si>
  <si>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</si>
  <si>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</si>
  <si>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</si>
  <si>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</si>
  <si>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</si>
  <si>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</si>
  <si>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</si>
  <si>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</si>
  <si>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</si>
  <si>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</si>
  <si>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</si>
  <si>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</si>
  <si>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</si>
  <si>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</si>
  <si>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</si>
  <si>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</si>
  <si>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</si>
  <si>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</si>
  <si>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</si>
  <si>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</si>
  <si>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</si>
  <si>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</si>
  <si>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</si>
  <si>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</si>
  <si>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</si>
  <si>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</si>
  <si>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</si>
  <si>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</si>
  <si>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</si>
  <si>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</si>
  <si>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</si>
  <si>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</si>
  <si>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</si>
  <si>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</si>
  <si>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</si>
  <si>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</si>
  <si>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</si>
  <si>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</si>
  <si>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</si>
  <si>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</si>
  <si>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</si>
  <si>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</si>
  <si>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</si>
  <si>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</si>
  <si>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</si>
  <si>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</si>
  <si>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</si>
  <si>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</si>
  <si>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</si>
  <si>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</si>
  <si>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</si>
  <si>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</si>
  <si>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</si>
  <si>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</si>
  <si>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</si>
  <si>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</si>
  <si>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</si>
  <si>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</si>
  <si>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</si>
  <si>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</si>
  <si>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</si>
  <si>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</si>
  <si>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</si>
  <si>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</si>
  <si>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</si>
  <si>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</si>
  <si>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</si>
  <si>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</si>
  <si>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</si>
  <si>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</si>
  <si>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</si>
  <si>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</si>
  <si>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</si>
  <si>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</si>
  <si>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</si>
  <si>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</si>
  <si>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</si>
  <si>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</si>
  <si>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</si>
  <si>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</si>
  <si>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</si>
  <si>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</si>
  <si>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</si>
  <si>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</si>
  <si>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</si>
  <si>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</si>
  <si>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</si>
  <si>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</si>
  <si>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</si>
  <si>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</si>
  <si>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</si>
  <si>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</si>
  <si>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</si>
  <si>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</si>
  <si>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</si>
  <si>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</si>
  <si>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</si>
  <si>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</si>
  <si>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</si>
  <si>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</si>
  <si>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</si>
  <si>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</si>
  <si>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</si>
  <si>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</si>
  <si>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</si>
  <si>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</si>
  <si>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</si>
  <si>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</si>
  <si>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</si>
  <si>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</si>
  <si>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</si>
  <si>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</si>
  <si>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</si>
  <si>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</si>
  <si>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</si>
  <si>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</si>
  <si>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</si>
  <si>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</si>
  <si>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</si>
  <si>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</si>
  <si>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</si>
  <si>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</si>
  <si>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</si>
  <si>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</si>
  <si>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</si>
  <si>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</si>
  <si>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</si>
  <si>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</si>
  <si>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</si>
  <si>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</si>
  <si>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</si>
  <si>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</si>
  <si>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</si>
  <si>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</si>
  <si>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</si>
  <si>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</si>
  <si>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</si>
  <si>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</si>
  <si>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</si>
  <si>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</si>
  <si>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</si>
  <si>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</si>
  <si>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</si>
  <si>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</si>
  <si>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</si>
  <si>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</si>
  <si>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</si>
  <si>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</si>
  <si>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</si>
  <si>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</si>
  <si>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</si>
  <si>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</si>
  <si>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</si>
  <si>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</si>
  <si>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</si>
  <si>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</si>
  <si>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</si>
  <si>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</si>
  <si>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</si>
  <si>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</si>
  <si>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</si>
  <si>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</si>
  <si>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</si>
  <si>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</si>
  <si>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</si>
  <si>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</si>
  <si>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</si>
  <si>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</si>
  <si>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</si>
  <si>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</si>
  <si>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</si>
  <si>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</si>
  <si>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</si>
  <si>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</si>
  <si>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</si>
  <si>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</si>
  <si>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</si>
  <si>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</si>
  <si>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</si>
  <si>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</si>
  <si>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</si>
  <si>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</si>
  <si>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</si>
  <si>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</si>
  <si>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</si>
  <si>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</si>
  <si>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</si>
  <si>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</si>
  <si>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</si>
  <si>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</si>
  <si>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</si>
  <si>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</si>
  <si>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</si>
  <si>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</si>
  <si>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</si>
  <si>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</si>
  <si>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</si>
  <si>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</si>
  <si>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</si>
  <si>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</si>
  <si>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</si>
  <si>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</si>
  <si>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</si>
  <si>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</si>
  <si>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</si>
  <si>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</si>
  <si>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</si>
  <si>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</si>
  <si>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</si>
  <si>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</si>
  <si>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</si>
  <si>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</si>
  <si>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</si>
  <si>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</si>
  <si>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</si>
  <si>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</si>
  <si>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</si>
  <si>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</si>
  <si>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</si>
  <si>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</si>
  <si>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</si>
  <si>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</si>
  <si>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</si>
  <si>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</si>
  <si>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</si>
  <si>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</si>
  <si>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</si>
  <si>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</si>
  <si>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</si>
  <si>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</si>
  <si>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</si>
  <si>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</si>
  <si>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</si>
  <si>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</si>
  <si>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</si>
  <si>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</si>
  <si>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</si>
  <si>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</si>
  <si>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</si>
  <si>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</si>
  <si>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</si>
  <si>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</si>
  <si>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</si>
  <si>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</si>
  <si>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</si>
  <si>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</si>
  <si>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</si>
  <si>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</si>
  <si>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</si>
  <si>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</si>
  <si>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</si>
  <si>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</si>
  <si>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</si>
  <si>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</si>
  <si>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</si>
  <si>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</si>
  <si>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</si>
  <si>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</si>
  <si>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</si>
  <si>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</si>
  <si>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</si>
  <si>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</si>
  <si>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</si>
  <si>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</si>
  <si>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</si>
  <si>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</si>
  <si>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</si>
  <si>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</si>
  <si>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</si>
  <si>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</si>
  <si>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</si>
  <si>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</si>
  <si>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</si>
  <si>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</si>
  <si>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</si>
  <si>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</si>
  <si>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</si>
  <si>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</si>
  <si>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</si>
  <si>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</si>
  <si>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</si>
  <si>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</si>
  <si>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</si>
  <si>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</si>
  <si>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</si>
  <si>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</si>
  <si>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</si>
  <si>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</si>
  <si>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</si>
  <si>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</si>
  <si>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</si>
  <si>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</si>
  <si>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</si>
  <si>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</si>
  <si>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</si>
  <si>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</si>
  <si>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</si>
  <si>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</si>
  <si>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</si>
  <si>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</si>
  <si>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</si>
  <si>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</si>
  <si>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</si>
  <si>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</si>
  <si>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</si>
  <si>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</si>
  <si>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</si>
  <si>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</si>
  <si>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</si>
  <si>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</si>
  <si>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</si>
  <si>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</si>
  <si>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</si>
  <si>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</si>
  <si>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</si>
  <si>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</si>
  <si>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</si>
  <si>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</si>
  <si>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</si>
  <si>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</si>
  <si>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</si>
  <si>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</si>
  <si>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</si>
  <si>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</si>
  <si>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</si>
  <si>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</si>
  <si>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</si>
  <si>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</si>
  <si>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</si>
  <si>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</si>
  <si>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</si>
  <si>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</si>
  <si>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</si>
  <si>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</si>
  <si>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</si>
  <si>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</si>
  <si>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</si>
  <si>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</si>
  <si>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</si>
  <si>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</si>
  <si>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</si>
  <si>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</si>
  <si>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</si>
  <si>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</si>
  <si>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</si>
  <si>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</si>
  <si>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</si>
  <si>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</si>
  <si>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</si>
  <si>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</si>
  <si>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</si>
  <si>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</si>
  <si>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</si>
  <si>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</si>
  <si>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</si>
  <si>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</si>
  <si>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</si>
  <si>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</si>
  <si>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</si>
  <si>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</si>
  <si>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</si>
  <si>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</si>
  <si>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</si>
  <si>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</si>
  <si>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</si>
  <si>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</si>
  <si>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</si>
  <si>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</si>
  <si>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</si>
  <si>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</si>
  <si>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</si>
  <si>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</si>
  <si>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</si>
  <si>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</si>
  <si>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</si>
  <si>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</si>
  <si>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</si>
  <si>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</si>
  <si>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</si>
  <si>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</si>
  <si>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</si>
  <si>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</si>
  <si>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</si>
  <si>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</si>
  <si>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</si>
  <si>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</si>
  <si>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</si>
  <si>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</si>
  <si>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</si>
  <si>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</si>
  <si>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</si>
  <si>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</si>
  <si>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</si>
  <si>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</si>
  <si>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</si>
  <si>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</si>
  <si>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</si>
  <si>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</si>
  <si>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</si>
  <si>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</si>
  <si>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</si>
  <si>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</si>
  <si>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</si>
  <si>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</si>
  <si>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</si>
  <si>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</si>
  <si>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</si>
  <si>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</si>
  <si>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</si>
  <si>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</si>
  <si>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</si>
  <si>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</si>
  <si>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</si>
  <si>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</si>
  <si>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</si>
  <si>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</si>
  <si>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</si>
  <si>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</si>
  <si>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</si>
  <si>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</si>
  <si>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</si>
  <si>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</si>
  <si>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</si>
  <si>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</si>
  <si>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</si>
  <si>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</si>
  <si>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</si>
  <si>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</si>
  <si>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</si>
  <si>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</si>
  <si>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</si>
  <si>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</si>
  <si>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</si>
  <si>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</si>
  <si>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</si>
  <si>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</si>
  <si>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</si>
  <si>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</si>
  <si>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</si>
  <si>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</si>
  <si>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</si>
  <si>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</si>
  <si>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</si>
  <si>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</si>
  <si>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</si>
  <si>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</si>
  <si>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</si>
  <si>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</si>
  <si>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</si>
  <si>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</si>
  <si>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</si>
  <si>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</si>
  <si>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</si>
  <si>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</si>
  <si>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</si>
  <si>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</si>
  <si>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</si>
  <si>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</si>
  <si>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</si>
  <si>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</si>
  <si>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</si>
  <si>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</si>
  <si>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</si>
  <si>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</si>
  <si>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</si>
  <si>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</si>
  <si>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</si>
  <si>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</si>
  <si>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</si>
  <si>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</si>
  <si>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</si>
  <si>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</si>
  <si>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</si>
  <si>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</si>
  <si>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</si>
  <si>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</si>
  <si>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</si>
  <si>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</si>
  <si>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</si>
  <si>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</si>
  <si>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</si>
  <si>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</si>
  <si>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</si>
  <si>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</si>
  <si>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</si>
  <si>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</si>
  <si>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</si>
  <si>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</si>
  <si>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</si>
  <si>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</si>
  <si>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</si>
  <si>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</si>
  <si>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</si>
  <si>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</si>
  <si>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</si>
  <si>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</si>
  <si>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</si>
  <si>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</si>
  <si>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</si>
  <si>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</si>
  <si>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</si>
  <si>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</si>
  <si>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</si>
  <si>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</si>
  <si>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</si>
  <si>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</si>
  <si>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</si>
  <si>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</si>
  <si>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</si>
  <si>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</si>
  <si>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</si>
  <si>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</si>
  <si>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</si>
  <si>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</si>
  <si>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</si>
  <si>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</si>
  <si>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</si>
  <si>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</si>
  <si>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</si>
  <si>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</si>
  <si>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</si>
  <si>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</si>
  <si>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</si>
  <si>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</si>
  <si>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</si>
  <si>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</si>
  <si>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</si>
  <si>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</si>
  <si>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</si>
  <si>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</si>
  <si>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</si>
  <si>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</si>
  <si>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</si>
  <si>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</si>
  <si>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</si>
  <si>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</si>
  <si>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</si>
  <si>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</si>
  <si>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</si>
  <si>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</si>
  <si>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</si>
  <si>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</si>
  <si>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</si>
  <si>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</si>
  <si>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</si>
  <si>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</si>
  <si>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</si>
  <si>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</si>
  <si>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</si>
  <si>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</si>
  <si>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</si>
  <si>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</si>
  <si>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</si>
  <si>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</si>
  <si>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</si>
  <si>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</si>
  <si>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</si>
  <si>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</si>
  <si>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</si>
  <si>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</si>
  <si>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</si>
  <si>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</si>
  <si>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</si>
  <si>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</si>
  <si>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</si>
  <si>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</si>
  <si>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</si>
  <si>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</si>
  <si>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</si>
  <si>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</si>
  <si>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</si>
  <si>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</si>
  <si>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</si>
  <si>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</si>
  <si>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</si>
  <si>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</si>
  <si>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</si>
  <si>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</si>
  <si>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</si>
  <si>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</si>
  <si>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</si>
  <si>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</si>
  <si>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</si>
  <si>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</si>
  <si>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</si>
  <si>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</si>
  <si>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</si>
  <si>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</si>
  <si>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</si>
  <si>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</si>
  <si>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</si>
  <si>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</si>
  <si>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</si>
  <si>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</si>
  <si>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</si>
  <si>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</si>
  <si>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</si>
  <si>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</si>
  <si>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</si>
  <si>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</si>
  <si>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</si>
  <si>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</si>
  <si>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</si>
  <si>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</si>
  <si>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</si>
  <si>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</si>
  <si>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</si>
  <si>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</si>
  <si>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</si>
  <si>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</si>
  <si>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</si>
  <si>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</si>
  <si>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</si>
  <si>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</si>
  <si>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</si>
  <si>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</si>
  <si>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</si>
  <si>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</si>
  <si>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</si>
  <si>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</si>
  <si>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</si>
  <si>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</si>
  <si>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</si>
  <si>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</si>
  <si>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</si>
  <si>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</si>
  <si>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</si>
  <si>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</si>
  <si>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</si>
  <si>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</si>
  <si>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</si>
  <si>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</si>
  <si>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</si>
  <si>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</si>
  <si>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</si>
  <si>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</si>
  <si>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</si>
  <si>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</si>
  <si>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</si>
  <si>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</si>
  <si>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</si>
  <si>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</si>
  <si>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</si>
  <si>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</si>
  <si>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</si>
  <si>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</si>
  <si>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</si>
  <si>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</si>
  <si>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</si>
  <si>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</si>
  <si>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</si>
  <si>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</si>
  <si>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</si>
  <si>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</si>
  <si>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</si>
  <si>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</si>
  <si>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</si>
  <si>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</si>
  <si>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</si>
  <si>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</si>
  <si>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</si>
  <si>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</si>
  <si>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</si>
  <si>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</si>
  <si>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</si>
  <si>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</si>
  <si>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</si>
  <si>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</si>
  <si>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</si>
  <si>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</si>
  <si>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</si>
  <si>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</si>
  <si>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</si>
  <si>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</si>
  <si>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</si>
  <si>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</si>
  <si>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</si>
  <si>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</si>
  <si>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</si>
  <si>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</si>
  <si>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</si>
  <si>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</si>
  <si>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</si>
  <si>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</si>
  <si>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</si>
  <si>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</si>
  <si>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</si>
  <si>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</si>
  <si>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</si>
  <si>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</si>
  <si>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</si>
  <si>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</si>
  <si>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</si>
  <si>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</si>
  <si>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</si>
  <si>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</si>
  <si>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</si>
  <si>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</si>
  <si>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</si>
  <si>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</si>
  <si>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</si>
  <si>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</si>
  <si>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</si>
  <si>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</si>
  <si>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</si>
  <si>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</si>
  <si>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</si>
  <si>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</si>
  <si>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</si>
  <si>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</si>
  <si>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</si>
  <si>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</si>
  <si>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</si>
  <si>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</si>
  <si>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</si>
  <si>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</si>
  <si>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</si>
  <si>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</si>
  <si>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</si>
  <si>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</si>
  <si>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</si>
  <si>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</si>
  <si>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</si>
  <si>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</si>
  <si>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</si>
  <si>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</si>
  <si>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</si>
  <si>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</si>
  <si>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</si>
  <si>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</si>
  <si>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</si>
  <si>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</si>
  <si>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</si>
  <si>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</si>
  <si>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</si>
  <si>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</si>
  <si>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</si>
  <si>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</si>
  <si>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</si>
  <si>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</si>
  <si>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</si>
  <si>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</si>
  <si>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</si>
  <si>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</si>
  <si>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</si>
  <si>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</si>
  <si>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</si>
  <si>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</si>
  <si>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</si>
  <si>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</si>
  <si>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</si>
  <si>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</si>
  <si>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</si>
  <si>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</si>
  <si>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</si>
  <si>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</si>
  <si>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</si>
  <si>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</si>
  <si>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</si>
  <si>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</si>
  <si>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</si>
  <si>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</si>
  <si>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</si>
  <si>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</si>
  <si>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</si>
  <si>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</si>
  <si>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</si>
  <si>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</si>
  <si>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</si>
  <si>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</si>
  <si>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</si>
  <si>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</si>
  <si>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</si>
  <si>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</si>
  <si>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</si>
  <si>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</si>
  <si>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</si>
  <si>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</si>
  <si>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</si>
  <si>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</si>
  <si>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</si>
  <si>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</si>
  <si>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</si>
  <si>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</si>
  <si>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</si>
  <si>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</si>
  <si>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</si>
  <si>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</si>
  <si>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</si>
  <si>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</si>
  <si>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</si>
  <si>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</si>
  <si>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</si>
  <si>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</si>
  <si>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</si>
  <si>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</si>
  <si>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</si>
  <si>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</si>
  <si>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</si>
  <si>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</si>
  <si>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</si>
  <si>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</si>
  <si>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</si>
  <si>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</si>
  <si>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</si>
  <si>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</si>
  <si>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</si>
  <si>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</si>
  <si>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</si>
  <si>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</si>
  <si>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</si>
  <si>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</si>
  <si>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</si>
  <si>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</si>
  <si>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</si>
  <si>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</si>
  <si>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</si>
  <si>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</si>
  <si>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</si>
  <si>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</si>
  <si>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</si>
  <si>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</si>
  <si>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</si>
  <si>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</si>
  <si>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</si>
  <si>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</si>
  <si>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</si>
  <si>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</si>
  <si>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</si>
  <si>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</si>
  <si>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</si>
  <si>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</si>
  <si>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</si>
  <si>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</si>
  <si>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</si>
  <si>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</si>
  <si>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</si>
  <si>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</si>
  <si>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</si>
  <si>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</si>
  <si>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</si>
  <si>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</si>
  <si>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</si>
  <si>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</si>
  <si>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</si>
  <si>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</si>
  <si>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</si>
  <si>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</si>
  <si>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</si>
  <si>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</si>
  <si>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</si>
  <si>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</si>
  <si>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</si>
  <si>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</si>
  <si>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</si>
  <si>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</si>
  <si>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</si>
  <si>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</si>
  <si>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</si>
  <si>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</si>
  <si>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</si>
  <si>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</si>
  <si>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</si>
  <si>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</si>
  <si>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</si>
  <si>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</si>
  <si>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</si>
  <si>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</si>
  <si>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</si>
  <si>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</si>
  <si>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</si>
  <si>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</si>
  <si>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</si>
  <si>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</si>
  <si>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</si>
  <si>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</si>
  <si>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</si>
  <si>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</si>
  <si>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</si>
  <si>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</si>
  <si>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</si>
  <si>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</si>
  <si>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</si>
  <si>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</si>
  <si>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</si>
  <si>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</si>
  <si>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</si>
  <si>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</si>
  <si>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</si>
  <si>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</si>
  <si>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</si>
  <si>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</si>
  <si>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</si>
  <si>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</si>
  <si>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</si>
  <si>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</si>
  <si>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</si>
  <si>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</si>
  <si>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</si>
  <si>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</si>
  <si>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</si>
  <si>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</si>
  <si>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</si>
  <si>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</si>
  <si>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</si>
  <si>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</si>
  <si>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</si>
  <si>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</si>
  <si>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</si>
  <si>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</si>
  <si>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</si>
  <si>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</si>
  <si>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</si>
  <si>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</si>
  <si>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</si>
  <si>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</si>
  <si>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</si>
  <si>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</si>
  <si>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</si>
  <si>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</si>
  <si>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</si>
  <si>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</si>
  <si>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</si>
  <si>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</si>
  <si>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</si>
  <si>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</si>
  <si>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</si>
  <si>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</si>
  <si>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</si>
  <si>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</si>
  <si>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</si>
  <si>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</si>
  <si>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</si>
  <si>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</si>
  <si>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</si>
  <si>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</si>
  <si>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</si>
  <si>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</si>
  <si>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</si>
  <si>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</si>
  <si>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</si>
  <si>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</si>
  <si>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</si>
  <si>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</si>
  <si>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</si>
  <si>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</si>
  <si>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</si>
  <si>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</si>
  <si>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</si>
  <si>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</si>
  <si>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</si>
  <si>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</si>
  <si>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</si>
  <si>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</si>
  <si>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</si>
  <si>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</si>
  <si>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</si>
  <si>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</si>
  <si>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</si>
  <si>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</si>
  <si>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</si>
  <si>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</si>
  <si>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</si>
  <si>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</si>
  <si>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</si>
  <si>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</si>
  <si>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</si>
  <si>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</si>
  <si>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</si>
  <si>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</si>
  <si>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</si>
  <si>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</si>
  <si>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</si>
  <si>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</si>
  <si>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</si>
  <si>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</si>
  <si>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</si>
  <si>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</si>
  <si>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</si>
  <si>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</si>
  <si>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</si>
  <si>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</si>
  <si>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</si>
  <si>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</si>
  <si>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</si>
  <si>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</si>
  <si>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</si>
  <si>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</si>
  <si>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</si>
  <si>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</si>
  <si>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</si>
  <si>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</si>
  <si>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</si>
  <si>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</si>
  <si>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</si>
  <si>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</si>
  <si>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</si>
  <si>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</si>
  <si>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</si>
  <si>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</si>
  <si>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</si>
  <si>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</si>
  <si>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</si>
  <si>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</si>
  <si>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</si>
  <si>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</si>
  <si>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</si>
  <si>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</si>
  <si>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</si>
  <si>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</si>
  <si>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</si>
  <si>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</si>
  <si>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</si>
  <si>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</si>
  <si>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</si>
  <si>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</si>
  <si>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</si>
  <si>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</si>
  <si>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</si>
  <si>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</si>
  <si>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</si>
  <si>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</si>
  <si>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</si>
  <si>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</si>
  <si>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</si>
  <si>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</si>
  <si>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</si>
  <si>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</si>
  <si>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</si>
  <si>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</si>
  <si>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</si>
  <si>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</si>
  <si>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</si>
  <si>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</si>
  <si>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</si>
  <si>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</si>
  <si>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</si>
  <si>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</si>
  <si>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</si>
  <si>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</si>
  <si>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</si>
  <si>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</si>
  <si>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</si>
  <si>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</si>
  <si>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</si>
  <si>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</si>
  <si>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</si>
  <si>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</si>
  <si>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</si>
  <si>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</si>
  <si>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</si>
  <si>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</si>
  <si>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</si>
  <si>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</si>
  <si>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</si>
  <si>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</si>
  <si>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</si>
  <si>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</si>
  <si>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</si>
  <si>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</si>
  <si>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</si>
  <si>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</si>
  <si>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</si>
  <si>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</si>
  <si>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</si>
  <si>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</si>
  <si>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</si>
  <si>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</si>
  <si>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</si>
  <si>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</si>
  <si>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</si>
  <si>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</si>
  <si>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</si>
  <si>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</si>
  <si>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</si>
  <si>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</si>
  <si>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</si>
  <si>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</si>
  <si>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</si>
  <si>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</si>
  <si>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</si>
  <si>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</si>
  <si>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</si>
  <si>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</si>
  <si>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</si>
  <si>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</si>
  <si>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</si>
  <si>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</si>
  <si>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</si>
  <si>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</si>
  <si>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</si>
  <si>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</si>
  <si>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</si>
  <si>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</si>
  <si>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</si>
  <si>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</si>
  <si>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</si>
  <si>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</si>
  <si>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</si>
  <si>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</si>
  <si>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</si>
  <si>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</si>
  <si>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</si>
  <si>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</si>
  <si>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</si>
  <si>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</si>
  <si>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</si>
  <si>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</si>
  <si>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</si>
  <si>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</si>
  <si>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</si>
  <si>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</si>
  <si>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</si>
  <si>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</si>
  <si>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</si>
  <si>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</si>
  <si>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</si>
  <si>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</si>
  <si>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</si>
  <si>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</si>
  <si>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</si>
  <si>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</si>
  <si>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</si>
  <si>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</si>
  <si>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</si>
  <si>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</si>
  <si>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</si>
  <si>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</si>
  <si>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</si>
  <si>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</si>
  <si>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</si>
  <si>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</si>
  <si>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</si>
  <si>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</si>
  <si>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</si>
  <si>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</si>
  <si>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</si>
  <si>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</si>
  <si>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</si>
  <si>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</si>
  <si>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</si>
  <si>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</si>
  <si>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</si>
  <si>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</si>
  <si>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</si>
  <si>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</si>
  <si>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</si>
  <si>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</si>
  <si>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</si>
  <si>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</si>
  <si>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</si>
  <si>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</si>
  <si>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</si>
  <si>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</si>
  <si>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</si>
  <si>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</si>
  <si>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</si>
  <si>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</si>
  <si>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</si>
  <si>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</si>
  <si>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</si>
  <si>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</si>
  <si>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</si>
  <si>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</si>
  <si>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</si>
  <si>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</si>
  <si>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</si>
  <si>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</si>
  <si>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</si>
  <si>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</si>
  <si>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</si>
  <si>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</si>
  <si>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</si>
  <si>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</si>
  <si>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</si>
  <si>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</si>
  <si>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</si>
  <si>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</si>
  <si>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</si>
  <si>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</si>
  <si>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</si>
  <si>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</si>
  <si>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</si>
  <si>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</si>
  <si>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</si>
  <si>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</si>
  <si>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</si>
  <si>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</si>
  <si>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</si>
  <si>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</si>
  <si>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</si>
  <si>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</si>
  <si>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</si>
  <si>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</si>
  <si>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</si>
  <si>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</si>
  <si>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</si>
  <si>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</si>
  <si>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</si>
  <si>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</si>
  <si>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</si>
  <si>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</si>
  <si>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</si>
  <si>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</si>
  <si>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</si>
  <si>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</si>
  <si>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</si>
  <si>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</si>
  <si>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</si>
  <si>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</si>
  <si>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</si>
  <si>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</si>
  <si>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</si>
  <si>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</si>
  <si>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</si>
  <si>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</si>
  <si>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</si>
  <si>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</si>
  <si>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</si>
  <si>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</si>
  <si>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</si>
  <si>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</si>
  <si>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</si>
  <si>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</si>
  <si>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</si>
  <si>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</si>
  <si>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</si>
  <si>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</si>
  <si>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</si>
  <si>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</si>
  <si>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</si>
  <si>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</si>
  <si>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</si>
  <si>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</si>
  <si>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</si>
  <si>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</si>
  <si>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</si>
  <si>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</si>
  <si>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</si>
  <si>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</si>
  <si>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</si>
  <si>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</si>
  <si>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</si>
  <si>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</si>
  <si>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</si>
  <si>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</si>
  <si>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</si>
  <si>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</si>
  <si>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</si>
  <si>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</si>
  <si>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</si>
  <si>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</si>
  <si>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</si>
  <si>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</si>
  <si>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</si>
  <si>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</si>
  <si>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</si>
  <si>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</si>
  <si>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</si>
  <si>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</si>
  <si>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</si>
  <si>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</si>
  <si>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</si>
  <si>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</si>
  <si>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</si>
  <si>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</si>
  <si>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</si>
  <si>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</si>
  <si>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</si>
  <si>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</si>
  <si>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</si>
  <si>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</si>
  <si>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</si>
  <si>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</si>
  <si>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</si>
  <si>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</si>
  <si>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</si>
  <si>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</si>
  <si>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</si>
  <si>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</si>
  <si>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</si>
  <si>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</si>
  <si>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</si>
  <si>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</si>
  <si>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</si>
  <si>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</si>
  <si>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</si>
  <si>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</si>
  <si>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</si>
  <si>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</si>
  <si>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</si>
  <si>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</si>
  <si>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</si>
  <si>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</si>
  <si>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</si>
  <si>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</si>
  <si>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</si>
  <si>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</si>
  <si>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</si>
  <si>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</si>
  <si>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</si>
  <si>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</si>
  <si>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</si>
  <si>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</si>
  <si>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</si>
  <si>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</si>
  <si>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</si>
  <si>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</si>
  <si>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</si>
  <si>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</si>
  <si>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</si>
  <si>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</si>
  <si>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</si>
  <si>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</si>
  <si>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</si>
  <si>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</si>
  <si>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</si>
  <si>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</si>
  <si>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</si>
  <si>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</si>
  <si>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</si>
  <si>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</si>
  <si>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</si>
  <si>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</si>
  <si>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</si>
  <si>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</si>
  <si>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</si>
  <si>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</si>
  <si>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</si>
  <si>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</si>
  <si>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</si>
  <si>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</si>
  <si>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</si>
  <si>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</si>
  <si>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</si>
  <si>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</si>
  <si>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</si>
  <si>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</si>
  <si>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</si>
  <si>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</si>
  <si>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</si>
  <si>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</si>
  <si>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</si>
  <si>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</si>
  <si>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</si>
  <si>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</si>
  <si>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</si>
  <si>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</si>
  <si>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</si>
  <si>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</si>
  <si>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</si>
  <si>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</si>
  <si>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</si>
  <si>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</si>
  <si>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</si>
  <si>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</si>
  <si>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</si>
  <si>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</si>
  <si>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</si>
  <si>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</si>
  <si>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</si>
  <si>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</si>
  <si>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</si>
  <si>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</si>
  <si>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</si>
  <si>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</si>
  <si>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</si>
  <si>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</si>
  <si>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</si>
  <si>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</si>
  <si>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</si>
  <si>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</si>
  <si>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</si>
  <si>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</si>
  <si>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</si>
  <si>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</si>
  <si>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</si>
  <si>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</si>
  <si>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</si>
  <si>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</si>
  <si>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</si>
  <si>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</si>
  <si>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</si>
  <si>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</si>
  <si>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</si>
  <si>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</si>
  <si>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</si>
  <si>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</si>
  <si>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</si>
  <si>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</si>
  <si>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</si>
  <si>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</si>
  <si>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</si>
  <si>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</si>
  <si>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</si>
  <si>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</si>
  <si>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</si>
  <si>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</si>
  <si>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</si>
  <si>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</si>
  <si>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</si>
  <si>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</si>
  <si>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</si>
  <si>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</si>
  <si>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</si>
  <si>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</si>
  <si>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</si>
  <si>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</si>
  <si>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</si>
  <si>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</si>
  <si>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</si>
  <si>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</si>
  <si>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</si>
  <si>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</si>
  <si>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</si>
  <si>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</si>
  <si>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</si>
  <si>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</si>
  <si>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</si>
  <si>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</si>
  <si>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</si>
  <si>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</si>
  <si>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</si>
  <si>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</si>
  <si>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</si>
  <si>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</si>
  <si>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</si>
  <si>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</si>
  <si>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</si>
  <si>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</si>
  <si>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</si>
  <si>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</si>
  <si>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</si>
  <si>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</si>
  <si>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</si>
  <si>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</si>
  <si>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</si>
  <si>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</si>
  <si>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</si>
  <si>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</si>
  <si>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</si>
  <si>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</si>
  <si>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</si>
  <si>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</si>
  <si>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</si>
  <si>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</si>
  <si>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</si>
  <si>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</si>
  <si>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</si>
  <si>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</si>
  <si>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</si>
  <si>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</si>
  <si>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</si>
  <si>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</si>
  <si>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</si>
  <si>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</si>
  <si>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</si>
  <si>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</si>
  <si>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</si>
  <si>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</si>
  <si>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</si>
  <si>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</si>
  <si>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</si>
  <si>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</si>
  <si>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</si>
  <si>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</si>
  <si>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</si>
  <si>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</si>
  <si>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</si>
  <si>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</si>
  <si>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</si>
  <si>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</si>
  <si>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</si>
  <si>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</si>
  <si>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</si>
  <si>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</si>
  <si>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</si>
  <si>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</si>
  <si>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</si>
  <si>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</si>
  <si>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</si>
  <si>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</si>
  <si>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</si>
  <si>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</si>
  <si>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</si>
  <si>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</si>
  <si>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</si>
  <si>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</si>
  <si>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</si>
  <si>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</si>
  <si>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</si>
  <si>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</si>
  <si>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</si>
  <si>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</si>
  <si>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</si>
  <si>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</si>
  <si>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</si>
  <si>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</si>
  <si>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</si>
  <si>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</si>
  <si>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</si>
  <si>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</si>
  <si>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</si>
  <si>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</si>
  <si>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</si>
  <si>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</si>
  <si>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</si>
  <si>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</si>
  <si>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</si>
  <si>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</si>
  <si>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</si>
  <si>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</si>
  <si>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</si>
  <si>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</si>
  <si>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</si>
  <si>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</si>
  <si>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</si>
  <si>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</si>
  <si>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</si>
  <si>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</si>
  <si>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</si>
  <si>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</si>
  <si>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</si>
  <si>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</si>
  <si>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</si>
  <si>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</si>
  <si>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</si>
  <si>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</si>
  <si>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</si>
  <si>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</si>
  <si>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</si>
  <si>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</si>
  <si>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</si>
  <si>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</si>
  <si>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</si>
  <si>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</si>
  <si>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</si>
  <si>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</si>
  <si>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</si>
  <si>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</si>
  <si>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</si>
  <si>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</si>
  <si>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</si>
  <si>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</si>
  <si>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</si>
  <si>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</si>
  <si>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</si>
  <si>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</si>
  <si>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</si>
  <si>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</si>
  <si>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</si>
  <si>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</si>
  <si>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</si>
  <si>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</si>
  <si>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</si>
  <si>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</si>
  <si>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</si>
  <si>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</si>
  <si>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</si>
  <si>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</si>
  <si>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</si>
  <si>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</si>
  <si>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</si>
  <si>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</si>
  <si>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</si>
  <si>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</si>
  <si>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</si>
  <si>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</si>
  <si>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</si>
  <si>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</si>
  <si>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</si>
  <si>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</si>
  <si>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</si>
  <si>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</si>
  <si>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</si>
  <si>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</si>
  <si>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</si>
  <si>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</si>
  <si>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</si>
  <si>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</si>
  <si>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</si>
  <si>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</si>
  <si>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</si>
  <si>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</si>
  <si>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</si>
  <si>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</si>
  <si>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</si>
  <si>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</si>
  <si>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</si>
  <si>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</si>
  <si>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</si>
  <si>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</si>
  <si>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</si>
  <si>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</si>
  <si>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</si>
  <si>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</si>
  <si>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</si>
  <si>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</si>
  <si>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</si>
  <si>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</si>
  <si>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</si>
  <si>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</si>
  <si>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</si>
  <si>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</si>
  <si>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</si>
  <si>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</si>
  <si>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</si>
  <si>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</si>
  <si>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</si>
  <si>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</si>
  <si>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</si>
  <si>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</si>
  <si>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</si>
  <si>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</si>
  <si>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</si>
  <si>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</si>
  <si>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</si>
  <si>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</si>
  <si>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</si>
  <si>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</si>
  <si>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</si>
  <si>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</si>
  <si>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</si>
  <si>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</si>
  <si>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</si>
  <si>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</si>
  <si>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</si>
  <si>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</si>
  <si>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</si>
  <si>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</si>
  <si>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</si>
  <si>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</si>
  <si>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</si>
  <si>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</si>
  <si>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</si>
  <si>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</si>
  <si>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</si>
  <si>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</si>
  <si>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</si>
  <si>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</si>
  <si>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</si>
  <si>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</si>
  <si>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</si>
  <si>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</si>
  <si>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</si>
  <si>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</si>
  <si>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</si>
  <si>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</si>
  <si>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</si>
  <si>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</si>
  <si>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</si>
  <si>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</si>
  <si>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</si>
  <si>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</si>
  <si>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</si>
  <si>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</si>
  <si>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</si>
  <si>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</si>
  <si>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</si>
  <si>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</si>
  <si>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</si>
  <si>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</si>
  <si>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</si>
  <si>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</si>
  <si>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</si>
  <si>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</si>
  <si>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</si>
  <si>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</si>
  <si>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</si>
  <si>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</si>
  <si>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</si>
  <si>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</si>
  <si>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</si>
  <si>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</si>
  <si>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</si>
  <si>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</si>
  <si>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</si>
  <si>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</si>
  <si>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</si>
  <si>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</si>
  <si>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</si>
  <si>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</si>
  <si>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</si>
  <si>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</si>
  <si>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</si>
  <si>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</si>
  <si>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</si>
  <si>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</si>
  <si>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</si>
  <si>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</si>
  <si>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</si>
  <si>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</si>
  <si>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</si>
  <si>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</si>
  <si>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</si>
  <si>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</si>
  <si>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</si>
  <si>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</si>
  <si>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</si>
  <si>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</si>
  <si>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</si>
  <si>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</si>
  <si>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</si>
  <si>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</si>
  <si>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</si>
  <si>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</si>
  <si>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</si>
  <si>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</si>
  <si>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</si>
  <si>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</si>
  <si>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</si>
  <si>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</si>
  <si>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</si>
  <si>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</si>
  <si>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</si>
  <si>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</si>
  <si>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</si>
  <si>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</si>
  <si>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</si>
  <si>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</si>
  <si>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</si>
  <si>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</si>
  <si>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</si>
  <si>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</si>
  <si>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</si>
  <si>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</si>
  <si>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</si>
  <si>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</si>
  <si>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</si>
  <si>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</si>
  <si>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</si>
  <si>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</si>
  <si>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</si>
  <si>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</si>
  <si>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</si>
  <si>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</si>
  <si>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</si>
  <si>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</si>
  <si>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</si>
  <si>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</si>
  <si>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</si>
  <si>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</si>
  <si>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</si>
  <si>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</si>
  <si>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</si>
  <si>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</si>
  <si>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</si>
  <si>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</si>
  <si>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</si>
  <si>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</si>
  <si>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</si>
  <si>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</si>
  <si>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</si>
  <si>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</si>
  <si>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</si>
  <si>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</si>
  <si>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</si>
  <si>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</si>
  <si>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</si>
  <si>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</si>
  <si>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</si>
  <si>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</si>
  <si>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</si>
  <si>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</si>
  <si>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</si>
  <si>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</si>
  <si>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</si>
  <si>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</si>
  <si>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</si>
  <si>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</si>
  <si>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</si>
  <si>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</si>
  <si>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</si>
  <si>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</si>
  <si>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</si>
  <si>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</si>
  <si>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</si>
  <si>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</si>
  <si>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</si>
  <si>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</si>
  <si>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</si>
  <si>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</si>
  <si>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</si>
  <si>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</si>
  <si>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</si>
  <si>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</si>
  <si>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</si>
  <si>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</si>
  <si>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</si>
  <si>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</si>
  <si>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</si>
  <si>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</si>
  <si>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</si>
  <si>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</si>
  <si>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</si>
  <si>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</si>
  <si>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</si>
  <si>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</si>
  <si>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</si>
  <si>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</si>
  <si>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</si>
  <si>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</si>
  <si>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</si>
  <si>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</si>
  <si>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</si>
  <si>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</si>
  <si>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</si>
  <si>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</si>
  <si>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</si>
  <si>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</si>
  <si>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</si>
  <si>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</si>
  <si>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</si>
  <si>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</si>
  <si>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</si>
  <si>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</si>
  <si>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</si>
  <si>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</si>
  <si>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</si>
  <si>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</si>
  <si>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</si>
  <si>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</si>
  <si>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</si>
  <si>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</si>
  <si>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</si>
  <si>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</si>
  <si>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</si>
  <si>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</si>
  <si>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</si>
  <si>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</si>
  <si>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</si>
  <si>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</si>
  <si>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</si>
  <si>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</si>
  <si>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</si>
  <si>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</si>
  <si>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</si>
  <si>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</si>
  <si>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</si>
  <si>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</si>
  <si>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</si>
  <si>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</si>
  <si>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</si>
  <si>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</si>
  <si>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</si>
  <si>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</si>
  <si>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</si>
  <si>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</si>
  <si>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</si>
  <si>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</si>
  <si>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</si>
  <si>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</si>
  <si>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</si>
  <si>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</si>
  <si>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</si>
  <si>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</si>
  <si>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</si>
  <si>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</si>
  <si>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</si>
  <si>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</si>
  <si>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</si>
  <si>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</si>
  <si>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</si>
  <si>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</si>
  <si>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</si>
  <si>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</si>
  <si>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</si>
  <si>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</si>
  <si>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</si>
  <si>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</si>
  <si>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</si>
  <si>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</si>
  <si>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</si>
  <si>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</si>
  <si>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</si>
  <si>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</si>
  <si>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</si>
  <si>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</si>
  <si>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</si>
  <si>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</si>
  <si>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</si>
  <si>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</si>
  <si>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</si>
  <si>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</si>
  <si>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</si>
  <si>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</si>
  <si>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</si>
  <si>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</si>
  <si>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</si>
  <si>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</si>
  <si>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</si>
  <si>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</si>
  <si>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</si>
  <si>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</si>
  <si>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</si>
  <si>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</si>
  <si>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</si>
  <si>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</si>
  <si>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</si>
  <si>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</si>
  <si>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</si>
  <si>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</si>
  <si>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</si>
  <si>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</si>
  <si>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</si>
  <si>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</si>
  <si>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</si>
  <si>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</si>
  <si>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</si>
  <si>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</si>
  <si>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</si>
  <si>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</si>
  <si>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</si>
  <si>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</si>
  <si>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</si>
  <si>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</si>
  <si>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</si>
  <si>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</si>
  <si>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</si>
  <si>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</si>
  <si>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</si>
  <si>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</si>
  <si>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</si>
  <si>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</si>
  <si>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</si>
  <si>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</si>
  <si>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</si>
  <si>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</si>
  <si>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</si>
  <si>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</si>
  <si>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</si>
  <si>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</si>
  <si>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</si>
  <si>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</si>
  <si>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</si>
  <si>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</si>
  <si>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</si>
  <si>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</si>
  <si>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</si>
  <si>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</si>
  <si>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</si>
  <si>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</si>
  <si>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</si>
  <si>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</si>
  <si>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</si>
  <si>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</si>
  <si>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</si>
  <si>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</si>
  <si>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</si>
  <si>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</si>
  <si>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</si>
  <si>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</si>
  <si>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</si>
  <si>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</si>
  <si>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</si>
  <si>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</si>
  <si>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</si>
  <si>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</si>
  <si>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</si>
  <si>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</si>
  <si>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</si>
  <si>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</si>
  <si>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</si>
  <si>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</si>
  <si>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</si>
  <si>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</si>
  <si>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</si>
  <si>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</si>
  <si>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</si>
  <si>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</si>
  <si>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</si>
  <si>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</si>
  <si>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</si>
  <si>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</si>
  <si>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</si>
  <si>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</si>
  <si>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</si>
  <si>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</si>
  <si>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</si>
  <si>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</si>
  <si>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</si>
  <si>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</si>
  <si>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</si>
  <si>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</si>
  <si>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</si>
  <si>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</si>
  <si>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</si>
  <si>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</si>
  <si>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</si>
  <si>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</si>
  <si>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</si>
  <si>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</si>
  <si>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</si>
  <si>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</si>
  <si>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</si>
  <si>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</si>
  <si>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</si>
  <si>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</si>
  <si>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</si>
  <si>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</si>
  <si>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</si>
  <si>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</si>
  <si>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</si>
  <si>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</si>
  <si>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</si>
  <si>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</si>
  <si>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</si>
  <si>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</si>
  <si>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</si>
  <si>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</si>
  <si>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</si>
  <si>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</si>
  <si>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</si>
  <si>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</si>
  <si>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</si>
  <si>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</si>
  <si>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</si>
  <si>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</si>
  <si>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</si>
  <si>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</si>
  <si>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</si>
  <si>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</si>
  <si>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</si>
  <si>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</si>
  <si>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</si>
  <si>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</si>
  <si>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</si>
  <si>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</si>
  <si>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</si>
  <si>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</si>
  <si>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</si>
  <si>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</si>
  <si>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</si>
  <si>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</si>
  <si>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</si>
  <si>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</si>
  <si>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</si>
  <si>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</si>
  <si>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</si>
  <si>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</si>
  <si>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</si>
  <si>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</si>
  <si>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</si>
  <si>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</si>
  <si>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</si>
  <si>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</si>
  <si>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</si>
  <si>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</si>
  <si>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</si>
  <si>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</si>
  <si>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</si>
  <si>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</si>
  <si>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</si>
  <si>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</si>
  <si>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</si>
  <si>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</si>
  <si>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</si>
  <si>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</si>
  <si>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</si>
  <si>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</si>
  <si>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</si>
  <si>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</si>
  <si>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</si>
  <si>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</si>
  <si>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</si>
  <si>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</si>
  <si>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</si>
  <si>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</si>
  <si>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</si>
  <si>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</si>
  <si>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</si>
  <si>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</si>
  <si>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</si>
  <si>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</si>
  <si>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</si>
  <si>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</si>
  <si>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</si>
  <si>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</si>
  <si>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</si>
  <si>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</si>
  <si>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</si>
  <si>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</si>
  <si>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</si>
  <si>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</si>
  <si>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</si>
  <si>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</si>
  <si>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</si>
  <si>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</si>
  <si>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</si>
  <si>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</si>
  <si>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</si>
  <si>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</si>
  <si>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</si>
  <si>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</si>
  <si>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</si>
  <si>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</si>
  <si>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</si>
  <si>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</si>
  <si>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</si>
  <si>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</si>
  <si>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</si>
  <si>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</si>
  <si>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</si>
  <si>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</si>
  <si>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</si>
  <si>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</si>
  <si>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</si>
  <si>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</si>
  <si>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</si>
  <si>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</si>
  <si>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</si>
  <si>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</si>
  <si>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</si>
  <si>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</si>
  <si>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</si>
  <si>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</si>
  <si>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</si>
  <si>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</si>
  <si>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</si>
  <si>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</si>
  <si>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</si>
  <si>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</si>
  <si>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</si>
  <si>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</si>
  <si>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</si>
  <si>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</si>
  <si>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</si>
  <si>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</si>
  <si>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</si>
  <si>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</si>
  <si>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</si>
  <si>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</si>
  <si>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</si>
  <si>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</si>
  <si>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</si>
  <si>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</si>
  <si>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</si>
  <si>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</si>
  <si>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</si>
  <si>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</si>
  <si>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</si>
  <si>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</si>
  <si>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</si>
  <si>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</si>
  <si>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</si>
  <si>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</si>
  <si>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</si>
  <si>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</si>
  <si>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</si>
  <si>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</si>
  <si>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</si>
  <si>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</si>
  <si>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</si>
  <si>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</si>
  <si>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</si>
  <si>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</si>
  <si>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</si>
  <si>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</si>
  <si>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</si>
  <si>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</si>
  <si>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</si>
  <si>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</si>
  <si>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</si>
  <si>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</si>
  <si>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</si>
  <si>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</si>
  <si>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</si>
  <si>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</si>
  <si>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</si>
  <si>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</si>
  <si>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</si>
  <si>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</si>
  <si>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</si>
  <si>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</si>
  <si>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</si>
  <si>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</si>
  <si>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</si>
  <si>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</si>
  <si>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</si>
  <si>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</si>
  <si>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</si>
  <si>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</si>
  <si>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</si>
  <si>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</si>
  <si>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</si>
  <si>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</si>
  <si>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</si>
  <si>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</si>
  <si>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</si>
  <si>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</si>
  <si>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</si>
  <si>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</si>
  <si>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</si>
  <si>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</si>
  <si>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</si>
  <si>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</si>
  <si>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</si>
  <si>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</si>
  <si>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</si>
  <si>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</si>
  <si>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</si>
  <si>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</si>
  <si>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</si>
  <si>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</si>
  <si>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</si>
  <si>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</si>
  <si>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</si>
  <si>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</si>
  <si>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</si>
  <si>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</si>
  <si>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</si>
  <si>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</si>
  <si>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</si>
  <si>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</si>
  <si>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</si>
  <si>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</si>
  <si>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</si>
  <si>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</si>
  <si>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</si>
  <si>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</si>
  <si>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</si>
  <si>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</si>
  <si>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</si>
  <si>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</si>
  <si>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</si>
  <si>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</si>
  <si>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</si>
  <si>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</si>
  <si>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</si>
  <si>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</si>
  <si>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</si>
  <si>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</si>
  <si>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</si>
  <si>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</si>
  <si>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</si>
  <si>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</si>
  <si>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</si>
  <si>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</si>
  <si>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</si>
  <si>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</si>
  <si>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</si>
  <si>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</si>
  <si>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</si>
  <si>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</si>
  <si>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</si>
  <si>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</si>
  <si>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</si>
  <si>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</si>
  <si>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</si>
  <si>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</si>
  <si>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</si>
  <si>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</si>
  <si>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</si>
  <si>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</si>
  <si>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</si>
  <si>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</si>
  <si>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</si>
  <si>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</si>
  <si>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</si>
  <si>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</si>
  <si>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</si>
  <si>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</si>
  <si>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</si>
  <si>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</si>
  <si>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</si>
  <si>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</si>
  <si>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</si>
  <si>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</si>
  <si>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</si>
  <si>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</si>
  <si>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</si>
  <si>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</si>
  <si>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</si>
  <si>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</si>
  <si>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</si>
  <si>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</si>
  <si>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</si>
  <si>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</si>
  <si>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</si>
  <si>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</si>
  <si>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</si>
  <si>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</si>
  <si>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</si>
  <si>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</si>
  <si>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</si>
  <si>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</si>
  <si>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</si>
  <si>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</si>
  <si>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</si>
  <si>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</si>
  <si>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</si>
  <si>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</si>
  <si>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</si>
  <si>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</si>
  <si>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</si>
  <si>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</si>
  <si>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</si>
  <si>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</si>
  <si>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</si>
  <si>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</si>
  <si>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</si>
  <si>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</si>
  <si>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</si>
  <si>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</si>
  <si>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</si>
  <si>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</si>
  <si>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</si>
  <si>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</si>
  <si>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</si>
  <si>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</si>
  <si>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</si>
  <si>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</si>
  <si>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</si>
  <si>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</si>
  <si>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</si>
  <si>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</si>
  <si>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</si>
  <si>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</si>
  <si>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</si>
  <si>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</si>
  <si>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</si>
  <si>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</si>
  <si>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</si>
  <si>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</si>
  <si>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</si>
  <si>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</si>
  <si>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</si>
  <si>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</si>
  <si>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</si>
  <si>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</si>
  <si>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</si>
  <si>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</si>
  <si>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</si>
  <si>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</si>
  <si>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</si>
  <si>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</si>
  <si>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</si>
  <si>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</si>
  <si>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</si>
  <si>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</si>
  <si>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</si>
  <si>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</si>
  <si>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</si>
  <si>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</si>
  <si>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</si>
  <si>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</si>
  <si>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</si>
  <si>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</si>
  <si>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</si>
  <si>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</si>
  <si>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</si>
  <si>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</si>
  <si>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</si>
  <si>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</si>
  <si>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</si>
  <si>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</si>
  <si>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</si>
  <si>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</si>
  <si>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</si>
  <si>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</si>
  <si>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</si>
  <si>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</si>
  <si>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</si>
  <si>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</si>
  <si>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</si>
  <si>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</si>
  <si>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</si>
  <si>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</si>
  <si>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</si>
  <si>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</si>
  <si>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</si>
  <si>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</si>
  <si>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</si>
  <si>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</si>
  <si>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</si>
  <si>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</si>
  <si>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</si>
  <si>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</si>
  <si>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</si>
  <si>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</si>
  <si>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</si>
  <si>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</si>
  <si>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</si>
  <si>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</si>
  <si>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</si>
  <si>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</si>
  <si>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</si>
  <si>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</si>
  <si>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</si>
  <si>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</si>
  <si>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</si>
  <si>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</si>
  <si>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</si>
  <si>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</si>
  <si>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</si>
  <si>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</si>
  <si>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</si>
  <si>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</si>
  <si>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</si>
  <si>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</si>
  <si>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</si>
  <si>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</si>
  <si>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</si>
  <si>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</si>
  <si>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</si>
  <si>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</si>
  <si>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</si>
  <si>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</si>
  <si>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</si>
  <si>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</si>
  <si>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</si>
  <si>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</si>
  <si>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</si>
  <si>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</si>
  <si>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</si>
  <si>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</si>
  <si>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</si>
  <si>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</si>
  <si>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</si>
  <si>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</si>
  <si>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</si>
  <si>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</si>
  <si>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</si>
  <si>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</si>
  <si>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</si>
  <si>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</si>
  <si>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</si>
  <si>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</si>
  <si>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</si>
  <si>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</si>
  <si>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</si>
  <si>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</si>
  <si>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</si>
  <si>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</si>
  <si>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</si>
  <si>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</si>
  <si>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</si>
  <si>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</si>
  <si>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</si>
  <si>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</si>
  <si>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</si>
  <si>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</si>
  <si>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</si>
  <si>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</si>
  <si>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</si>
  <si>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</si>
  <si>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</si>
  <si>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</si>
  <si>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</si>
  <si>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</si>
  <si>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</si>
  <si>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</si>
  <si>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</si>
  <si>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</si>
  <si>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</si>
  <si>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</si>
  <si>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</si>
  <si>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</si>
  <si>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</si>
  <si>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</si>
  <si>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</si>
  <si>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</si>
  <si>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</si>
  <si>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</si>
  <si>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</si>
  <si>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</si>
  <si>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</si>
  <si>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</si>
  <si>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</si>
  <si>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</si>
  <si>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</si>
  <si>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</si>
  <si>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</si>
  <si>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</si>
  <si>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</si>
  <si>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</si>
  <si>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</si>
  <si>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</si>
  <si>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</si>
  <si>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</si>
  <si>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</si>
  <si>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</si>
  <si>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</si>
  <si>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</si>
  <si>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</si>
  <si>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</si>
  <si>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</si>
  <si>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</si>
  <si>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</si>
  <si>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</si>
  <si>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</si>
  <si>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</si>
  <si>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</si>
  <si>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</si>
  <si>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</si>
  <si>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</si>
  <si>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</si>
  <si>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</si>
  <si>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</si>
  <si>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</si>
  <si>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</si>
  <si>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</si>
  <si>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</si>
  <si>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</si>
  <si>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</si>
  <si>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</si>
  <si>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</si>
  <si>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</si>
  <si>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</si>
  <si>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</si>
  <si>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</si>
  <si>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</si>
  <si>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</si>
  <si>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</si>
  <si>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</si>
  <si>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</si>
  <si>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</si>
  <si>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</si>
  <si>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</si>
  <si>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</si>
  <si>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</si>
  <si>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</si>
  <si>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</si>
  <si>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</si>
  <si>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</si>
  <si>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</si>
  <si>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</si>
  <si>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</si>
  <si>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</si>
  <si>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</si>
  <si>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</si>
  <si>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</si>
  <si>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</si>
  <si>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</si>
  <si>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</si>
  <si>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</si>
  <si>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</si>
  <si>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</si>
  <si>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</si>
  <si>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</si>
  <si>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</si>
  <si>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</si>
  <si>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</si>
  <si>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</si>
  <si>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</si>
  <si>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</si>
  <si>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</si>
  <si>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</si>
  <si>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</si>
  <si>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</si>
  <si>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</si>
  <si>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</si>
  <si>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</si>
  <si>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</si>
  <si>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</si>
  <si>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</si>
  <si>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</si>
  <si>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</si>
  <si>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</si>
  <si>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</si>
  <si>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</si>
  <si>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</si>
  <si>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</si>
  <si>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</si>
  <si>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</si>
  <si>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</si>
  <si>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</si>
  <si>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</si>
  <si>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</si>
  <si>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</si>
  <si>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</si>
  <si>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</si>
  <si>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</si>
  <si>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</si>
  <si>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</si>
  <si>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</si>
  <si>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</si>
  <si>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</si>
  <si>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</si>
  <si>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</si>
  <si>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</si>
  <si>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</si>
  <si>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</si>
  <si>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</si>
  <si>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</si>
  <si>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</si>
  <si>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</si>
  <si>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</si>
  <si>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</si>
  <si>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</si>
  <si>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</si>
  <si>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</si>
  <si>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</si>
  <si>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</si>
  <si>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</si>
  <si>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</si>
  <si>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</si>
  <si>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</si>
  <si>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</si>
  <si>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</si>
  <si>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</si>
  <si>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</si>
  <si>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</si>
  <si>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</si>
  <si>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</si>
  <si>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</si>
  <si>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</si>
  <si>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</si>
  <si>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</si>
  <si>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</si>
  <si>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</si>
  <si>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</si>
  <si>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</si>
  <si>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</si>
  <si>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</si>
  <si>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</si>
  <si>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</si>
  <si>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</si>
  <si>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</si>
  <si>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</si>
  <si>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</si>
  <si>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</si>
  <si>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</si>
  <si>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</si>
  <si>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</si>
  <si>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</si>
  <si>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</si>
  <si>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</si>
  <si>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</si>
  <si>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</si>
  <si>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</si>
  <si>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</si>
  <si>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</si>
  <si>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</si>
  <si>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</si>
  <si>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</si>
  <si>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</si>
  <si>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</si>
  <si>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</si>
  <si>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</si>
  <si>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</si>
  <si>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</si>
  <si>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</si>
  <si>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</si>
  <si>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</si>
  <si>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</si>
  <si>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</si>
  <si>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</si>
  <si>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</si>
  <si>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</si>
  <si>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</si>
  <si>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</si>
  <si>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</si>
  <si>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</si>
  <si>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</si>
  <si>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</si>
  <si>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</si>
  <si>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</si>
  <si>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</si>
  <si>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</si>
  <si>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</si>
  <si>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</si>
  <si>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</si>
  <si>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</si>
  <si>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</si>
  <si>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</si>
  <si>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</si>
  <si>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</si>
  <si>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</si>
  <si>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</si>
  <si>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</si>
  <si>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</si>
  <si>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</si>
  <si>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</si>
  <si>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</si>
  <si>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</si>
  <si>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</si>
  <si>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</si>
  <si>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</si>
  <si>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</si>
  <si>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</si>
  <si>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</si>
  <si>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</si>
  <si>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</si>
  <si>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</si>
  <si>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</si>
  <si>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</si>
  <si>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</si>
  <si>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</si>
  <si>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</si>
  <si>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</si>
  <si>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</si>
  <si>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</si>
  <si>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</si>
  <si>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</si>
  <si>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</si>
  <si>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</si>
  <si>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</si>
  <si>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</si>
  <si>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</si>
  <si>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</si>
  <si>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</si>
  <si>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</si>
  <si>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</si>
  <si>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</si>
  <si>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</si>
  <si>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</si>
  <si>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</si>
  <si>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</si>
  <si>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</si>
  <si>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</si>
  <si>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</si>
  <si>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</si>
  <si>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</si>
  <si>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</si>
  <si>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</si>
  <si>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</si>
  <si>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</si>
  <si>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</si>
  <si>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</si>
  <si>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</si>
  <si>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</si>
  <si>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</si>
  <si>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</si>
  <si>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</si>
  <si>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</si>
  <si>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</si>
  <si>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</si>
  <si>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</si>
  <si>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</si>
  <si>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</si>
  <si>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</si>
  <si>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</si>
  <si>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</si>
  <si>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</si>
  <si>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</si>
  <si>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</si>
  <si>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</si>
  <si>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</si>
  <si>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</si>
  <si>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</si>
  <si>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</si>
  <si>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</si>
  <si>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</si>
  <si>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</si>
  <si>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</si>
  <si>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</si>
  <si>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</si>
  <si>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</si>
  <si>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</si>
  <si>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</si>
  <si>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</si>
  <si>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</si>
  <si>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</si>
  <si>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</si>
  <si>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</si>
  <si>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</si>
  <si>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</si>
  <si>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</si>
  <si>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</si>
  <si>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</si>
  <si>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</si>
  <si>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</si>
  <si>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</si>
  <si>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</si>
  <si>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</si>
  <si>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</si>
  <si>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</si>
  <si>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</si>
  <si>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</si>
  <si>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</si>
  <si>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</si>
  <si>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</si>
  <si>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</si>
  <si>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</si>
  <si>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</si>
  <si>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</si>
  <si>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</si>
  <si>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</si>
  <si>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</si>
  <si>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</si>
  <si>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</si>
  <si>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</si>
  <si>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</si>
  <si>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</si>
  <si>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</si>
  <si>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</si>
  <si>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</si>
  <si>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</si>
  <si>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</si>
  <si>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</si>
  <si>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</si>
  <si>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</si>
  <si>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</si>
  <si>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</si>
  <si>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</si>
  <si>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</si>
  <si>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</si>
  <si>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</si>
  <si>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</si>
  <si>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</si>
  <si>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</si>
  <si>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</si>
  <si>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</si>
  <si>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</si>
  <si>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</si>
  <si>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</si>
  <si>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</si>
  <si>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</si>
  <si>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</si>
  <si>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</si>
  <si>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</si>
  <si>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</si>
  <si>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</si>
  <si>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</si>
  <si>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</si>
  <si>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</si>
  <si>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</si>
  <si>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</si>
  <si>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</si>
  <si>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</si>
  <si>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</si>
  <si>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</si>
  <si>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</si>
  <si>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</si>
  <si>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</si>
  <si>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</si>
  <si>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</si>
  <si>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</si>
  <si>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</si>
  <si>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</si>
  <si>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</si>
  <si>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</si>
  <si>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</si>
  <si>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</si>
  <si>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</si>
  <si>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</si>
  <si>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</si>
  <si>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</si>
  <si>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</si>
  <si>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</si>
  <si>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</si>
  <si>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</si>
  <si>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</si>
  <si>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</si>
  <si>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</si>
  <si>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</si>
  <si>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</si>
  <si>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</si>
  <si>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</si>
  <si>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</si>
  <si>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</si>
  <si>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</si>
  <si>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</si>
  <si>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</si>
  <si>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</si>
  <si>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</si>
  <si>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</si>
  <si>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</si>
  <si>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</si>
  <si>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</si>
  <si>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</si>
  <si>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</si>
  <si>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</si>
  <si>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</si>
  <si>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</si>
  <si>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</si>
  <si>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</si>
  <si>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</si>
  <si>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</si>
  <si>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</si>
  <si>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</si>
  <si>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</si>
  <si>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</si>
  <si>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</si>
  <si>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</si>
  <si>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</si>
  <si>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</si>
  <si>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</si>
  <si>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</si>
  <si>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</si>
  <si>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</si>
  <si>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</si>
  <si>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</si>
  <si>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</si>
  <si>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</si>
  <si>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</si>
  <si>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</si>
  <si>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</si>
  <si>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</si>
  <si>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</si>
  <si>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</si>
  <si>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</si>
  <si>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</si>
  <si>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</si>
  <si>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</si>
  <si>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</si>
  <si>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</si>
  <si>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</si>
  <si>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</si>
  <si>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</si>
  <si>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</si>
  <si>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</si>
  <si>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</si>
  <si>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</si>
  <si>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</si>
  <si>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</si>
  <si>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</si>
  <si>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</si>
  <si>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</si>
  <si>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</si>
  <si>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</si>
  <si>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</si>
  <si>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</si>
  <si>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</si>
  <si>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</si>
  <si>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</si>
  <si>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</si>
  <si>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</si>
  <si>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</si>
  <si>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</si>
  <si>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</si>
  <si>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</si>
  <si>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</si>
  <si>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</si>
  <si>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</si>
  <si>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</si>
  <si>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</si>
  <si>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</si>
  <si>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</si>
  <si>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</si>
  <si>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</si>
  <si>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</si>
  <si>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</si>
  <si>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</si>
  <si>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</si>
  <si>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</si>
  <si>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</si>
  <si>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</si>
  <si>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</si>
  <si>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</si>
  <si>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</si>
  <si>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</si>
  <si>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</si>
  <si>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</si>
  <si>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</si>
  <si>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</si>
  <si>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</si>
  <si>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</si>
  <si>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</si>
  <si>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</si>
  <si>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</si>
  <si>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</si>
  <si>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</si>
  <si>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</si>
  <si>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</si>
  <si>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</si>
  <si>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</si>
  <si>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</si>
  <si>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</si>
  <si>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</si>
  <si>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</si>
  <si>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</si>
  <si>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</si>
  <si>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</si>
  <si>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</si>
  <si>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</si>
  <si>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</si>
  <si>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</si>
  <si>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</si>
  <si>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</si>
  <si>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</si>
  <si>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</si>
  <si>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</si>
  <si>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</si>
  <si>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</si>
  <si>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</si>
  <si>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</si>
  <si>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</si>
  <si>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</si>
  <si>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</si>
  <si>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</si>
  <si>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</si>
  <si>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</si>
  <si>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</si>
  <si>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</si>
  <si>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</si>
  <si>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</si>
  <si>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</si>
  <si>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</si>
  <si>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</si>
  <si>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</si>
  <si>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</si>
  <si>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</si>
  <si>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</si>
  <si>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</si>
  <si>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</si>
  <si>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</si>
  <si>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</si>
  <si>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</si>
  <si>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</si>
  <si>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</si>
  <si>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</si>
  <si>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</si>
  <si>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</si>
  <si>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</si>
  <si>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</si>
  <si>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</si>
  <si>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</si>
  <si>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</si>
  <si>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</si>
  <si>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</si>
  <si>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</si>
  <si>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</si>
  <si>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</si>
  <si>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</si>
  <si>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</si>
  <si>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</si>
  <si>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</si>
  <si>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</si>
  <si>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</si>
  <si>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</si>
  <si>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</si>
  <si>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</si>
  <si>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</si>
  <si>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</si>
  <si>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</si>
  <si>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</si>
  <si>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</si>
  <si>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</si>
  <si>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</si>
  <si>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</si>
  <si>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</si>
  <si>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</si>
  <si>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</si>
  <si>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</si>
  <si>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</si>
  <si>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</si>
  <si>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</si>
  <si>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</si>
  <si>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</si>
  <si>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</si>
  <si>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</si>
  <si>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</si>
  <si>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</si>
  <si>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</si>
  <si>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</si>
  <si>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</si>
  <si>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</si>
  <si>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</si>
  <si>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</si>
  <si>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</si>
  <si>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</si>
  <si>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</si>
  <si>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</si>
  <si>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</si>
  <si>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</si>
  <si>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</si>
  <si>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</si>
  <si>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</si>
  <si>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</si>
  <si>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</si>
  <si>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</si>
  <si>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</si>
  <si>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</si>
  <si>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</si>
  <si>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</si>
  <si>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</si>
  <si>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</si>
  <si>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</si>
  <si>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</si>
  <si>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</si>
  <si>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</si>
  <si>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</si>
  <si>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</si>
  <si>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</si>
  <si>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</si>
  <si>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</si>
  <si>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</si>
  <si>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</si>
  <si>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</si>
  <si>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</si>
  <si>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</si>
  <si>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</si>
  <si>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</si>
  <si>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</si>
  <si>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</si>
  <si>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</si>
  <si>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</si>
  <si>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</si>
  <si>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</si>
  <si>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</si>
  <si>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</si>
  <si>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</si>
  <si>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</si>
  <si>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</si>
  <si>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</si>
  <si>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</si>
  <si>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</si>
  <si>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</si>
  <si>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</si>
  <si>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</si>
  <si>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</si>
  <si>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</si>
  <si>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</si>
  <si>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</si>
  <si>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</si>
  <si>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</si>
  <si>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</si>
  <si>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</si>
  <si>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</si>
  <si>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</si>
  <si>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</si>
  <si>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</si>
  <si>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</si>
  <si>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</si>
  <si>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</si>
  <si>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</si>
  <si>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</si>
  <si>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</si>
  <si>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</si>
  <si>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</si>
  <si>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</si>
  <si>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</si>
  <si>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</si>
  <si>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</si>
  <si>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</si>
  <si>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</si>
  <si>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</si>
  <si>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</si>
  <si>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</si>
  <si>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</si>
  <si>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</si>
  <si>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</si>
  <si>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</si>
  <si>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</si>
  <si>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</si>
  <si>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</si>
  <si>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</si>
  <si>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</si>
  <si>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</si>
  <si>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</si>
  <si>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</si>
  <si>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</si>
  <si>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</si>
  <si>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</si>
  <si>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</si>
  <si>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</si>
  <si>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</si>
  <si>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</si>
  <si>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</si>
  <si>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</si>
  <si>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</si>
  <si>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</si>
  <si>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</si>
  <si>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</si>
  <si>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</si>
  <si>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</si>
  <si>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</si>
  <si>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</si>
  <si>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</si>
  <si>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</si>
  <si>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</si>
  <si>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</si>
  <si>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</si>
  <si>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</si>
  <si>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</si>
  <si>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</si>
  <si>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</si>
  <si>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</si>
  <si>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</si>
  <si>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</si>
  <si>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</si>
  <si>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</si>
  <si>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</si>
  <si>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</si>
  <si>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</si>
  <si>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</si>
  <si>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</si>
  <si>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</si>
  <si>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</si>
  <si>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</si>
  <si>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</si>
  <si>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</si>
  <si>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</si>
  <si>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</si>
  <si>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</si>
  <si>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</si>
  <si>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</si>
  <si>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</si>
  <si>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</si>
  <si>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</si>
  <si>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</si>
  <si>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</si>
  <si>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</si>
  <si>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</si>
  <si>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</si>
  <si>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</si>
  <si>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</si>
  <si>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</si>
  <si>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</si>
  <si>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</si>
  <si>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</si>
  <si>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</si>
  <si>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</si>
  <si>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</si>
  <si>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</si>
  <si>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</si>
  <si>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</si>
  <si>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</si>
  <si>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</si>
  <si>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</si>
  <si>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</si>
  <si>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</si>
  <si>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</si>
  <si>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</si>
  <si>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</si>
  <si>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</si>
  <si>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</si>
  <si>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</si>
  <si>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</si>
  <si>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</si>
  <si>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</si>
  <si>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</si>
  <si>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</si>
  <si>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</si>
  <si>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</si>
  <si>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</si>
  <si>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</si>
  <si>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</si>
  <si>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</si>
  <si>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</si>
  <si>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</si>
  <si>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</si>
  <si>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</si>
  <si>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</si>
  <si>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</si>
  <si>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</si>
  <si>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</si>
  <si>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</si>
  <si>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</si>
  <si>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</si>
  <si>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</si>
  <si>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</si>
  <si>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</si>
  <si>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</si>
  <si>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</si>
  <si>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</si>
  <si>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</si>
  <si>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</si>
  <si>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</si>
  <si>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</si>
  <si>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</si>
  <si>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</si>
  <si>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</si>
  <si>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</si>
  <si>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</si>
  <si>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</si>
  <si>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</si>
  <si>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</si>
  <si>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</si>
  <si>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</si>
  <si>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</si>
  <si>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</si>
  <si>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</si>
  <si>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</si>
  <si>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</si>
  <si>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</si>
  <si>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</si>
  <si>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</si>
  <si>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</si>
  <si>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</si>
  <si>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</si>
  <si>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</si>
  <si>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</si>
  <si>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</si>
  <si>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</si>
  <si>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</si>
  <si>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</si>
  <si>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</si>
  <si>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</si>
  <si>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</si>
  <si>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</si>
  <si>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</si>
  <si>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</si>
  <si>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</si>
  <si>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</si>
  <si>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</si>
  <si>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</si>
  <si>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</si>
  <si>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</si>
  <si>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</si>
  <si>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</si>
  <si>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</si>
  <si>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</si>
  <si>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</si>
  <si>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</si>
  <si>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</si>
  <si>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</si>
  <si>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</si>
  <si>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</si>
  <si>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</si>
  <si>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</si>
  <si>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</si>
  <si>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</si>
  <si>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</si>
  <si>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</si>
  <si>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</si>
  <si>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</si>
  <si>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</si>
  <si>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</si>
  <si>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</si>
  <si>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</si>
  <si>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</si>
  <si>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</si>
  <si>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</si>
  <si>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</si>
  <si>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</si>
  <si>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</si>
  <si>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</si>
  <si>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</si>
  <si>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</si>
  <si>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</si>
  <si>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</si>
  <si>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</si>
  <si>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</si>
  <si>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</si>
  <si>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</si>
  <si>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</si>
  <si>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</si>
  <si>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</si>
  <si>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</si>
  <si>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</si>
  <si>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</si>
  <si>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</si>
  <si>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</si>
  <si>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</si>
  <si>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</si>
  <si>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</si>
  <si>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</si>
  <si>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</si>
  <si>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</si>
  <si>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</si>
  <si>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</si>
  <si>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</si>
  <si>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</si>
  <si>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</si>
  <si>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</si>
  <si>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</si>
  <si>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</si>
  <si>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</si>
  <si>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</si>
  <si>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</si>
  <si>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</si>
  <si>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</si>
  <si>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</si>
  <si>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</si>
  <si>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</si>
  <si>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</si>
  <si>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</si>
  <si>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</si>
  <si>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</si>
  <si>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</si>
  <si>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</si>
  <si>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</si>
  <si>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</si>
  <si>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</si>
  <si>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</si>
  <si>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</si>
  <si>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</si>
  <si>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</si>
  <si>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</si>
  <si>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</si>
  <si>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</si>
  <si>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</si>
  <si>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</si>
  <si>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</si>
  <si>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</si>
  <si>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</si>
  <si>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</si>
  <si>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</si>
  <si>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</si>
  <si>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</si>
  <si>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</si>
  <si>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</si>
  <si>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</si>
  <si>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</si>
  <si>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</si>
  <si>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</si>
  <si>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</si>
  <si>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</si>
  <si>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</si>
  <si>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</si>
  <si>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</si>
  <si>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</si>
  <si>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</si>
  <si>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</si>
  <si>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</si>
  <si>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</si>
  <si>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</si>
  <si>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</si>
  <si>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</si>
  <si>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</si>
  <si>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</si>
  <si>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</si>
  <si>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</si>
  <si>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</si>
  <si>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</si>
  <si>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</si>
  <si>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</si>
  <si>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</si>
  <si>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</si>
  <si>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</si>
  <si>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</si>
  <si>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</si>
  <si>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</si>
  <si>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</si>
  <si>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</si>
  <si>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</si>
  <si>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</si>
  <si>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</si>
  <si>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</si>
  <si>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</si>
  <si>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</si>
  <si>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</si>
  <si>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</si>
  <si>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</si>
  <si>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</si>
  <si>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</si>
  <si>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</si>
  <si>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</si>
  <si>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</si>
  <si>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</si>
  <si>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</si>
  <si>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</si>
  <si>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</si>
  <si>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</si>
  <si>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</si>
  <si>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</si>
  <si>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</si>
  <si>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</si>
  <si>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</si>
  <si>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</si>
  <si>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</si>
  <si>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</si>
  <si>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</si>
  <si>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</si>
  <si>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</si>
  <si>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</si>
  <si>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</si>
  <si>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</si>
  <si>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</si>
  <si>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</si>
  <si>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</si>
  <si>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</si>
  <si>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</si>
  <si>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</si>
  <si>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</si>
  <si>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</si>
  <si>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</si>
  <si>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</si>
  <si>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</si>
  <si>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</si>
  <si>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</si>
  <si>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</si>
  <si>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</si>
  <si>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</si>
  <si>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</si>
  <si>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</si>
  <si>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</si>
  <si>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</si>
  <si>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</si>
  <si>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</si>
  <si>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</si>
  <si>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</si>
  <si>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</si>
  <si>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</si>
  <si>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</si>
  <si>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</si>
  <si>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</si>
  <si>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</si>
  <si>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</si>
  <si>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</si>
  <si>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</si>
  <si>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</si>
  <si>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</si>
  <si>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</si>
  <si>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</si>
  <si>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</si>
  <si>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</si>
  <si>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</si>
  <si>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</si>
  <si>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</si>
  <si>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</si>
  <si>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</si>
  <si>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</si>
  <si>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</si>
  <si>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</si>
  <si>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</si>
  <si>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</si>
  <si>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</si>
  <si>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</si>
  <si>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</si>
  <si>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</si>
  <si>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</si>
  <si>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</si>
  <si>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</si>
  <si>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</si>
  <si>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</si>
  <si>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</si>
  <si>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</si>
  <si>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</si>
  <si>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</si>
  <si>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</si>
  <si>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</si>
  <si>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</si>
  <si>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</si>
  <si>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</si>
  <si>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</si>
  <si>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</si>
  <si>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</si>
  <si>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</si>
  <si>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</si>
  <si>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</si>
  <si>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</si>
  <si>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</si>
  <si>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</si>
  <si>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</si>
  <si>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</si>
  <si>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</si>
  <si>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</si>
  <si>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</si>
  <si>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</si>
  <si>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</si>
  <si>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</si>
  <si>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</si>
  <si>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</si>
  <si>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</si>
  <si>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</si>
  <si>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</si>
  <si>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</si>
  <si>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</si>
  <si>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</si>
  <si>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</si>
  <si>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</si>
  <si>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</si>
  <si>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</si>
  <si>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</si>
  <si>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</si>
  <si>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</si>
  <si>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</si>
  <si>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</si>
  <si>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</si>
  <si>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</si>
  <si>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</si>
  <si>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</si>
  <si>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</si>
  <si>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</si>
  <si>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</si>
  <si>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</si>
  <si>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</si>
  <si>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</si>
  <si>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</si>
  <si>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</si>
  <si>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</si>
  <si>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</si>
  <si>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</si>
  <si>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</si>
  <si>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</si>
  <si>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</si>
  <si>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</si>
  <si>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</si>
  <si>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</si>
  <si>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</si>
  <si>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</si>
  <si>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</si>
  <si>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</si>
  <si>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</si>
  <si>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</si>
  <si>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</si>
  <si>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</si>
  <si>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</si>
  <si>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</si>
  <si>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</si>
  <si>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</si>
  <si>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</si>
  <si>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</si>
  <si>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</si>
  <si>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</si>
  <si>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</si>
  <si>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</si>
  <si>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</si>
  <si>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</si>
  <si>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</si>
  <si>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</si>
  <si>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</si>
  <si>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</si>
  <si>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</si>
  <si>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</si>
  <si>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</si>
  <si>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</si>
  <si>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</si>
  <si>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</si>
  <si>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</si>
  <si>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</si>
  <si>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</si>
  <si>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</si>
  <si>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</si>
  <si>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</si>
  <si>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</si>
  <si>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</si>
  <si>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</si>
  <si>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</si>
  <si>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</si>
  <si>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</si>
  <si>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</si>
  <si>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</si>
  <si>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</si>
  <si>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</si>
  <si>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</si>
  <si>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</si>
  <si>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</si>
  <si>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</si>
  <si>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</si>
  <si>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</si>
  <si>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</si>
  <si>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</si>
  <si>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</si>
  <si>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</si>
  <si>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</si>
  <si>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</si>
  <si>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</si>
  <si>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</si>
  <si>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</si>
  <si>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</si>
  <si>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</si>
  <si>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</si>
  <si>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</si>
  <si>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</si>
  <si>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</si>
  <si>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</si>
  <si>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</si>
  <si>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</si>
  <si>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</si>
  <si>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</si>
  <si>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</si>
  <si>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</si>
  <si>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</si>
  <si>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</si>
  <si>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</si>
  <si>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</si>
  <si>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</si>
  <si>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</si>
  <si>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</si>
  <si>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</si>
  <si>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</si>
  <si>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</si>
  <si>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</si>
  <si>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</si>
  <si>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</si>
  <si>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</si>
  <si>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</si>
  <si>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</si>
  <si>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</si>
  <si>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</si>
  <si>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</si>
  <si>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</si>
  <si>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</si>
  <si>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</si>
  <si>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</si>
  <si>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</si>
  <si>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</si>
  <si>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</si>
  <si>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</si>
  <si>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</si>
  <si>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</si>
  <si>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</si>
  <si>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</si>
  <si>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</si>
  <si>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</si>
  <si>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</si>
  <si>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</si>
  <si>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</si>
  <si>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</si>
  <si>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</si>
  <si>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</si>
  <si>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</si>
  <si>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</si>
  <si>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</si>
  <si>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</si>
  <si>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</si>
  <si>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</si>
  <si>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</si>
  <si>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</si>
  <si>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</si>
  <si>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</si>
  <si>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</si>
  <si>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</si>
  <si>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</si>
  <si>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</si>
  <si>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</si>
  <si>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</si>
  <si>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</si>
  <si>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</si>
  <si>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</si>
  <si>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</si>
  <si>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</si>
  <si>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</si>
  <si>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</si>
  <si>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</si>
  <si>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</si>
  <si>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</si>
  <si>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</si>
  <si>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</si>
  <si>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</si>
  <si>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</si>
  <si>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</si>
  <si>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</si>
  <si>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</si>
  <si>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</si>
  <si>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</si>
  <si>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</si>
  <si>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</si>
  <si>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</si>
  <si>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</si>
  <si>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</si>
  <si>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</si>
  <si>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</si>
  <si>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</si>
  <si>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</si>
  <si>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</si>
  <si>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</si>
  <si>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</si>
  <si>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</si>
  <si>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</si>
  <si>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</si>
  <si>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</si>
  <si>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</si>
  <si>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</si>
  <si>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</si>
  <si>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</si>
  <si>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</si>
  <si>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</si>
  <si>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</si>
  <si>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</si>
  <si>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</si>
  <si>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</si>
  <si>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</si>
  <si>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</si>
  <si>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</si>
  <si>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</si>
  <si>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</si>
  <si>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</si>
  <si>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</si>
  <si>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</si>
  <si>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</si>
  <si>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</si>
  <si>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</si>
  <si>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</si>
  <si>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</si>
  <si>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</si>
  <si>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</si>
  <si>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</si>
  <si>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</si>
  <si>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</si>
  <si>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</si>
  <si>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</si>
  <si>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</si>
  <si>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</si>
  <si>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</si>
  <si>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</si>
  <si>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</si>
  <si>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</si>
  <si>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</si>
  <si>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</si>
  <si>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</si>
  <si>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</si>
  <si>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</si>
  <si>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</si>
  <si>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</si>
  <si>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</si>
  <si>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</si>
  <si>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</si>
  <si>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</si>
  <si>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</si>
  <si>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</si>
  <si>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</si>
  <si>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</si>
  <si>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</si>
  <si>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</si>
  <si>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</si>
  <si>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</si>
  <si>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</si>
  <si>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</si>
  <si>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</si>
  <si>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</si>
  <si>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</si>
  <si>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</si>
  <si>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</si>
  <si>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</si>
  <si>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</si>
  <si>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</si>
  <si>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</si>
  <si>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</si>
  <si>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</si>
  <si>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</si>
  <si>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</si>
  <si>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</si>
  <si>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</si>
  <si>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</si>
  <si>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</si>
  <si>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</si>
  <si>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</si>
  <si>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</si>
  <si>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</si>
  <si>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</si>
  <si>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</si>
  <si>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</si>
  <si>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</si>
  <si>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</si>
  <si>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</si>
  <si>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</si>
  <si>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</si>
  <si>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</si>
  <si>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</si>
  <si>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</si>
  <si>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</si>
  <si>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</si>
  <si>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</si>
  <si>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</si>
  <si>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</si>
  <si>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</si>
  <si>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</si>
  <si>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</si>
  <si>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</si>
  <si>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</si>
  <si>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</si>
  <si>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</si>
  <si>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</si>
  <si>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</si>
  <si>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</si>
  <si>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</si>
  <si>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</si>
  <si>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</si>
  <si>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</si>
  <si>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</si>
  <si>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</si>
  <si>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</si>
  <si>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</si>
  <si>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</si>
  <si>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</si>
  <si>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</si>
  <si>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</si>
  <si>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</si>
  <si>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</si>
  <si>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</si>
  <si>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</si>
  <si>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</si>
  <si>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</si>
  <si>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</si>
  <si>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</si>
  <si>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</si>
  <si>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</si>
  <si>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</si>
  <si>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</si>
  <si>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</si>
  <si>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</si>
  <si>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</si>
  <si>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</si>
  <si>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</si>
  <si>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</si>
  <si>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</si>
  <si>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</si>
  <si>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</si>
  <si>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</si>
  <si>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</si>
  <si>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</si>
  <si>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</si>
  <si>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</si>
  <si>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</si>
  <si>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</si>
  <si>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</si>
  <si>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</si>
  <si>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</si>
  <si>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</si>
  <si>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</si>
  <si>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</si>
  <si>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</si>
  <si>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</si>
  <si>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</si>
  <si>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</si>
  <si>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</si>
  <si>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</si>
  <si>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</si>
  <si>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</si>
  <si>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</si>
  <si>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</si>
  <si>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</si>
  <si>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</si>
  <si>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</si>
  <si>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</si>
  <si>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</si>
  <si>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</si>
  <si>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</si>
  <si>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</si>
  <si>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</si>
  <si>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</si>
  <si>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</si>
  <si>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</si>
  <si>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</si>
  <si>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</si>
  <si>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</si>
  <si>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</si>
  <si>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</si>
  <si>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</si>
  <si>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</si>
  <si>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</si>
  <si>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</si>
  <si>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</si>
  <si>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</si>
  <si>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</si>
  <si>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</si>
  <si>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</si>
  <si>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</si>
  <si>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</si>
  <si>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</si>
  <si>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</si>
  <si>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</si>
  <si>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</si>
  <si>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</si>
  <si>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</si>
  <si>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</si>
  <si>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</si>
  <si>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</si>
  <si>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</si>
  <si>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</si>
  <si>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</si>
  <si>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</si>
  <si>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</si>
  <si>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</si>
  <si>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</si>
  <si>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</si>
  <si>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</si>
  <si>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</si>
  <si>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</si>
  <si>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</si>
  <si>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</si>
  <si>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</si>
  <si>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</si>
  <si>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</si>
  <si>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</si>
  <si>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</si>
  <si>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</si>
  <si>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</si>
  <si>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</si>
  <si>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</si>
  <si>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</si>
  <si>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</si>
  <si>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</si>
  <si>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</si>
  <si>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</si>
  <si>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</si>
  <si>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</si>
  <si>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</si>
  <si>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</si>
  <si>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</si>
  <si>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</si>
  <si>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</si>
  <si>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</si>
  <si>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</si>
  <si>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</si>
  <si>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</si>
  <si>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</si>
  <si>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</si>
  <si>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</si>
  <si>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</si>
  <si>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</si>
  <si>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</si>
  <si>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</si>
  <si>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</si>
  <si>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</si>
  <si>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</si>
  <si>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</si>
  <si>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</si>
  <si>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</si>
  <si>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</si>
  <si>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</si>
  <si>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</si>
  <si>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</si>
  <si>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</si>
  <si>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</si>
  <si>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</si>
  <si>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</si>
  <si>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</si>
  <si>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</si>
  <si>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</si>
  <si>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</si>
  <si>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</si>
  <si>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</si>
  <si>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</si>
  <si>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</si>
  <si>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</si>
  <si>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</si>
  <si>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</si>
  <si>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</si>
  <si>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</si>
  <si>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</si>
  <si>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</si>
  <si>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</si>
  <si>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</si>
  <si>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</si>
  <si>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</si>
  <si>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</si>
  <si>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</si>
  <si>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</si>
  <si>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</si>
  <si>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</si>
  <si>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</si>
  <si>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</si>
  <si>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</si>
  <si>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</si>
  <si>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</si>
  <si>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</si>
  <si>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</si>
  <si>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</si>
  <si>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</si>
  <si>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</si>
  <si>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</si>
  <si>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</si>
  <si>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</si>
  <si>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</si>
  <si>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</si>
  <si>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</si>
  <si>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</si>
  <si>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</si>
  <si>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</si>
  <si>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</si>
  <si>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</si>
  <si>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</si>
  <si>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</si>
  <si>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</si>
  <si>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</si>
  <si>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</si>
  <si>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</si>
  <si>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</si>
  <si>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</si>
  <si>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</si>
  <si>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</si>
  <si>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</si>
  <si>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</si>
  <si>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</si>
  <si>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</si>
  <si>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</si>
  <si>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</si>
  <si>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</si>
  <si>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</si>
  <si>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</si>
  <si>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</si>
  <si>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</si>
  <si>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</si>
  <si>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</si>
  <si>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</si>
  <si>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</si>
  <si>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</si>
  <si>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</si>
  <si>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</si>
  <si>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</si>
  <si>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</si>
  <si>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</si>
  <si>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</si>
  <si>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</si>
  <si>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</si>
  <si>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</si>
  <si>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</si>
  <si>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</si>
  <si>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</si>
  <si>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</si>
  <si>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</si>
  <si>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</si>
  <si>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</si>
  <si>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</si>
  <si>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</si>
  <si>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</si>
  <si>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</si>
  <si>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</si>
  <si>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</si>
  <si>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</si>
  <si>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</si>
  <si>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</si>
  <si>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</si>
  <si>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</si>
  <si>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</si>
  <si>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</si>
  <si>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</si>
  <si>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</si>
  <si>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</si>
  <si>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</si>
  <si>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</si>
  <si>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</si>
  <si>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</si>
  <si>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</si>
  <si>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</si>
  <si>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</si>
  <si>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</si>
  <si>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</si>
  <si>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</si>
  <si>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</si>
  <si>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</si>
  <si>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</si>
  <si>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</si>
  <si>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</si>
  <si>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</si>
  <si>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</si>
  <si>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</si>
  <si>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</si>
  <si>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</si>
  <si>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</si>
  <si>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</si>
  <si>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</si>
  <si>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</si>
  <si>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</si>
  <si>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</si>
  <si>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</si>
  <si>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</si>
  <si>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</si>
  <si>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</si>
  <si>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</si>
  <si>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</si>
  <si>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</si>
  <si>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</si>
  <si>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</si>
  <si>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</si>
  <si>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</si>
  <si>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</si>
  <si>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</si>
  <si>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</si>
  <si>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</si>
  <si>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</si>
  <si>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</si>
  <si>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</si>
  <si>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</si>
  <si>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</si>
  <si>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</si>
  <si>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</si>
  <si>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</si>
  <si>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</si>
  <si>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</si>
  <si>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</si>
  <si>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</si>
  <si>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</si>
  <si>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</si>
  <si>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</si>
  <si>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</si>
  <si>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</si>
  <si>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</si>
  <si>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</si>
  <si>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</si>
  <si>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</si>
  <si>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</si>
  <si>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</si>
  <si>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</si>
  <si>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</si>
  <si>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</si>
  <si>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</si>
  <si>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</si>
  <si>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</si>
  <si>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</si>
  <si>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</si>
  <si>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</si>
  <si>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</si>
  <si>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</si>
  <si>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</si>
  <si>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</si>
  <si>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</si>
  <si>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</si>
  <si>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</si>
  <si>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</si>
  <si>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</si>
  <si>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</si>
  <si>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</si>
  <si>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</si>
  <si>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</si>
  <si>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</si>
  <si>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</si>
  <si>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</si>
  <si>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</si>
  <si>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</si>
  <si>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</si>
  <si>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</si>
  <si>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</si>
  <si>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</si>
  <si>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</si>
  <si>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</si>
  <si>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</si>
  <si>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</si>
  <si>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</si>
  <si>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</si>
  <si>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</si>
  <si>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</si>
  <si>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</si>
  <si>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</si>
  <si>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</si>
  <si>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</si>
  <si>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</si>
  <si>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</si>
  <si>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</si>
  <si>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</si>
  <si>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</si>
  <si>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</si>
  <si>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</si>
  <si>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</si>
  <si>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</si>
  <si>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</si>
  <si>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</si>
  <si>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</si>
  <si>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</si>
  <si>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</si>
  <si>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</si>
  <si>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</si>
  <si>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</si>
  <si>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</si>
  <si>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</si>
  <si>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</si>
  <si>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</si>
  <si>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</si>
  <si>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</si>
  <si>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</si>
  <si>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</si>
  <si>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</si>
  <si>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</si>
  <si>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</si>
  <si>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</si>
  <si>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</si>
  <si>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</si>
  <si>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</si>
  <si>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</si>
  <si>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</si>
  <si>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</si>
  <si>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</si>
  <si>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</si>
  <si>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</si>
  <si>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</si>
  <si>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</si>
  <si>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</si>
  <si>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</si>
  <si>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</si>
  <si>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</si>
  <si>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</si>
  <si>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</si>
  <si>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</si>
  <si>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</si>
  <si>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</si>
  <si>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</si>
  <si>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</si>
  <si>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</si>
  <si>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</si>
  <si>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</si>
  <si>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</si>
  <si>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</si>
  <si>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</si>
  <si>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</si>
  <si>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</si>
  <si>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</si>
  <si>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</si>
  <si>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</si>
  <si>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</si>
  <si>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</si>
  <si>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</si>
  <si>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</si>
  <si>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</si>
  <si>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</si>
  <si>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</si>
  <si>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</si>
  <si>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</si>
  <si>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</si>
  <si>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</si>
  <si>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</si>
  <si>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</si>
  <si>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</si>
  <si>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</si>
  <si>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</si>
  <si>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</si>
  <si>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</si>
  <si>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</si>
  <si>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</si>
  <si>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</si>
  <si>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</si>
  <si>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</si>
  <si>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</si>
  <si>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</si>
  <si>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</si>
  <si>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</si>
  <si>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</si>
  <si>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</si>
  <si>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</si>
  <si>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</si>
  <si>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</si>
  <si>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</si>
  <si>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</si>
  <si>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</si>
  <si>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</si>
  <si>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</si>
  <si>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</si>
  <si>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</si>
  <si>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</si>
  <si>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</si>
  <si>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</si>
  <si>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</si>
  <si>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</si>
  <si>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</si>
  <si>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</si>
  <si>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</si>
  <si>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</si>
  <si>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</si>
  <si>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</si>
  <si>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</si>
  <si>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</si>
  <si>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</si>
  <si>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</si>
  <si>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</si>
  <si>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</si>
  <si>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</si>
  <si>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</si>
  <si>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</si>
  <si>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</si>
  <si>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</si>
  <si>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</si>
  <si>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</si>
  <si>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</si>
  <si>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</si>
  <si>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</si>
  <si>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</si>
  <si>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</si>
  <si>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</si>
  <si>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</si>
  <si>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</si>
  <si>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</si>
  <si>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</si>
  <si>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</si>
  <si>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</si>
  <si>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</si>
  <si>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</si>
  <si>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</si>
  <si>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</si>
  <si>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</si>
  <si>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</si>
  <si>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</si>
  <si>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</si>
  <si>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</si>
  <si>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</si>
  <si>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</si>
  <si>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</si>
  <si>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</si>
  <si>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</si>
  <si>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</si>
  <si>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</si>
  <si>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</si>
  <si>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</si>
  <si>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</si>
  <si>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</si>
  <si>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</si>
  <si>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</si>
  <si>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</si>
  <si>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</si>
  <si>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</si>
  <si>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</si>
  <si>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</si>
  <si>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</si>
  <si>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</si>
  <si>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</si>
  <si>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</si>
  <si>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</si>
  <si>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</si>
  <si>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</si>
  <si>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</si>
  <si>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</si>
  <si>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</si>
  <si>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</si>
  <si>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</si>
  <si>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</si>
  <si>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</si>
  <si>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</si>
  <si>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</si>
  <si>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</si>
  <si>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</si>
  <si>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</si>
  <si>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</si>
  <si>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</si>
  <si>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</si>
  <si>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</si>
  <si>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</si>
  <si>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</si>
  <si>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</si>
  <si>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</si>
  <si>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</si>
  <si>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</si>
  <si>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</si>
  <si>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</si>
  <si>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</si>
  <si>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</si>
  <si>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</si>
  <si>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</si>
  <si>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</si>
  <si>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</si>
  <si>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</si>
  <si>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</si>
  <si>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</si>
  <si>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</si>
  <si>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</si>
  <si>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</si>
  <si>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</si>
  <si>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</si>
  <si>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</si>
  <si>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</si>
  <si>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</si>
  <si>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</si>
  <si>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</si>
  <si>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</si>
  <si>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</si>
  <si>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</si>
  <si>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</si>
  <si>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</si>
  <si>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</si>
  <si>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</si>
  <si>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</si>
  <si>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</si>
  <si>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</si>
  <si>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</si>
  <si>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</si>
  <si>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</si>
  <si>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</si>
  <si>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</si>
  <si>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</si>
  <si>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</si>
  <si>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</si>
  <si>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</si>
  <si>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</si>
  <si>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</si>
  <si>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</si>
  <si>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</si>
  <si>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</si>
  <si>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</si>
  <si>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</si>
  <si>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</si>
  <si>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</si>
  <si>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</si>
  <si>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</si>
  <si>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</si>
  <si>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</si>
  <si>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</si>
  <si>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</si>
  <si>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</si>
  <si>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</si>
  <si>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</si>
  <si>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</si>
  <si>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</si>
  <si>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</si>
  <si>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</si>
  <si>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</si>
  <si>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</si>
  <si>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</si>
  <si>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</si>
  <si>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</si>
  <si>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</si>
  <si>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</si>
  <si>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</si>
  <si>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</si>
  <si>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</si>
  <si>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</si>
  <si>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</si>
  <si>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</si>
  <si>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</si>
  <si>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</si>
  <si>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</si>
  <si>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</si>
  <si>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</si>
  <si>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</si>
  <si>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</si>
  <si>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</si>
  <si>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</si>
  <si>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</si>
  <si>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</si>
  <si>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</si>
  <si>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</si>
  <si>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</si>
  <si>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</si>
  <si>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</si>
  <si>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</si>
  <si>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</si>
  <si>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</si>
  <si>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</si>
  <si>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</si>
  <si>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</si>
  <si>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</si>
  <si>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</si>
  <si>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</si>
  <si>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</si>
  <si>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</si>
  <si>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</si>
  <si>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</si>
  <si>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</si>
  <si>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</si>
  <si>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</si>
  <si>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</si>
  <si>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</si>
  <si>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</si>
  <si>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</si>
  <si>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</si>
  <si>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</si>
  <si>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</si>
  <si>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</si>
  <si>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</si>
  <si>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</si>
  <si>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</si>
  <si>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</si>
  <si>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</si>
  <si>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</si>
  <si>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</si>
  <si>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</si>
  <si>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</si>
  <si>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</si>
  <si>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</si>
  <si>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</si>
  <si>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</si>
  <si>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</si>
  <si>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</si>
  <si>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</si>
  <si>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</si>
  <si>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</si>
  <si>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</si>
  <si>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</si>
  <si>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</si>
  <si>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</si>
  <si>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</si>
  <si>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</si>
  <si>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</si>
  <si>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</si>
  <si>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</si>
  <si>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</si>
  <si>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</si>
  <si>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</si>
  <si>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</si>
  <si>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</si>
  <si>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</si>
  <si>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</si>
  <si>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</si>
  <si>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</si>
  <si>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</si>
  <si>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</si>
  <si>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</si>
  <si>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</si>
  <si>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</si>
  <si>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</si>
  <si>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</si>
  <si>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</si>
  <si>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</si>
  <si>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</si>
  <si>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</si>
  <si>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</si>
  <si>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</si>
  <si>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</si>
  <si>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</si>
  <si>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</si>
  <si>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</si>
  <si>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</si>
  <si>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</si>
  <si>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</si>
  <si>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</si>
  <si>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</si>
  <si>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</si>
  <si>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</si>
  <si>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</si>
  <si>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</si>
  <si>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</si>
  <si>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</si>
  <si>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</si>
  <si>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</si>
  <si>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</si>
  <si>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</si>
  <si>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</si>
  <si>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</si>
  <si>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</si>
  <si>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</si>
  <si>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</si>
  <si>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</si>
  <si>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</si>
  <si>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</si>
  <si>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</si>
  <si>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</si>
  <si>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</si>
  <si>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</si>
  <si>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</si>
  <si>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</si>
  <si>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</si>
  <si>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</si>
  <si>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</si>
  <si>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</si>
  <si>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</si>
  <si>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</si>
  <si>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</si>
  <si>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</si>
  <si>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</si>
  <si>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</si>
  <si>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</si>
  <si>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</si>
  <si>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</si>
  <si>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</si>
  <si>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</si>
  <si>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</si>
  <si>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</si>
  <si>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</si>
  <si>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</si>
  <si>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</si>
  <si>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</si>
  <si>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</si>
  <si>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</si>
  <si>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</si>
  <si>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</si>
  <si>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</si>
  <si>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</si>
  <si>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</si>
  <si>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</si>
  <si>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</si>
  <si>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</si>
  <si>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</si>
  <si>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</si>
  <si>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</si>
  <si>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</si>
  <si>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</si>
  <si>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</si>
  <si>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</si>
  <si>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</si>
  <si>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</si>
  <si>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</si>
  <si>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</si>
  <si>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</si>
  <si>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</si>
  <si>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</si>
  <si>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</si>
  <si>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</si>
  <si>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</si>
  <si>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</si>
  <si>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</si>
  <si>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</si>
  <si>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</si>
  <si>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</si>
  <si>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</si>
  <si>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</si>
  <si>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</si>
  <si>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</si>
  <si>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</si>
  <si>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</si>
  <si>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</si>
  <si>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</si>
  <si>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</si>
  <si>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</si>
  <si>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</si>
  <si>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</si>
  <si>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</si>
  <si>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</si>
  <si>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</si>
  <si>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</si>
  <si>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</si>
  <si>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</si>
  <si>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</si>
  <si>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</si>
  <si>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</si>
  <si>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</si>
  <si>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</si>
  <si>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</si>
  <si>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</si>
  <si>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</si>
  <si>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</si>
  <si>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</si>
  <si>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</si>
  <si>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</si>
  <si>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</si>
  <si>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</si>
  <si>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</si>
  <si>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</si>
  <si>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</si>
  <si>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</si>
  <si>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</si>
  <si>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</si>
  <si>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</si>
  <si>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</si>
  <si>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</si>
  <si>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</si>
  <si>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</si>
  <si>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</si>
  <si>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</si>
  <si>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</si>
  <si>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</si>
  <si>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</si>
  <si>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</si>
  <si>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</si>
  <si>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</si>
  <si>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</si>
  <si>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</si>
  <si>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</si>
  <si>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</si>
  <si>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</si>
  <si>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</si>
  <si>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</si>
  <si>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</si>
  <si>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</si>
  <si>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</si>
  <si>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</si>
  <si>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</si>
  <si>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</si>
  <si>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</si>
  <si>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</si>
  <si>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</si>
  <si>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</si>
  <si>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</si>
  <si>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</si>
  <si>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</si>
  <si>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</si>
  <si>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</si>
  <si>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</si>
  <si>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</si>
  <si>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</si>
  <si>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</si>
  <si>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</si>
  <si>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</si>
  <si>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</si>
  <si>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</si>
  <si>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</si>
  <si>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</si>
  <si>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</si>
  <si>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</si>
  <si>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</si>
  <si>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</si>
  <si>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</si>
  <si>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</si>
  <si>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</si>
  <si>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</si>
  <si>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</si>
  <si>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</si>
  <si>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</si>
  <si>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</si>
  <si>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</si>
  <si>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</si>
  <si>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</si>
  <si>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</si>
  <si>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</si>
  <si>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</si>
  <si>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</si>
  <si>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</si>
  <si>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</si>
  <si>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</si>
  <si>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</si>
  <si>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</si>
  <si>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</si>
  <si>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</si>
  <si>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</si>
  <si>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</si>
  <si>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</si>
  <si>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</si>
  <si>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</si>
  <si>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</si>
  <si>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</si>
  <si>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</si>
  <si>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</si>
  <si>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</si>
  <si>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</si>
  <si>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</si>
  <si>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</si>
  <si>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</si>
  <si>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</si>
  <si>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</si>
  <si>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</si>
  <si>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</si>
  <si>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</si>
  <si>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</si>
  <si>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</si>
  <si>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</si>
  <si>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</si>
  <si>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</si>
  <si>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</si>
  <si>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</si>
  <si>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</si>
  <si>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</si>
  <si>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</si>
  <si>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</si>
  <si>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</si>
  <si>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</si>
  <si>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</si>
  <si>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</si>
  <si>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</si>
  <si>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</si>
  <si>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</si>
  <si>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</si>
  <si>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</si>
  <si>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</si>
  <si>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</si>
  <si>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</si>
  <si>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</si>
  <si>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</si>
  <si>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</si>
  <si>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</si>
  <si>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</si>
  <si>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</si>
  <si>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</si>
  <si>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</si>
  <si>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</si>
  <si>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</si>
  <si>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</si>
  <si>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</si>
  <si>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</si>
  <si>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</si>
  <si>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</si>
  <si>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</si>
  <si>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</si>
  <si>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</si>
  <si>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</si>
  <si>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</si>
  <si>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</si>
  <si>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</si>
  <si>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</si>
  <si>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</si>
  <si>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</si>
  <si>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</si>
  <si>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</si>
  <si>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</si>
  <si>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</si>
  <si>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</si>
  <si>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</si>
  <si>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</si>
  <si>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</si>
  <si>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</si>
  <si>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</si>
  <si>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</si>
  <si>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</si>
  <si>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</si>
  <si>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</si>
  <si>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</si>
  <si>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</si>
  <si>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</si>
  <si>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</si>
  <si>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</si>
  <si>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</si>
  <si>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</si>
  <si>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</si>
  <si>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</si>
  <si>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</si>
  <si>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</si>
  <si>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</si>
  <si>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</si>
  <si>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</si>
  <si>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</si>
  <si>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</si>
  <si>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</si>
  <si>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</si>
  <si>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</si>
  <si>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</si>
  <si>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</si>
  <si>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</si>
  <si>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</si>
  <si>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</si>
  <si>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</si>
  <si>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</si>
  <si>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</si>
  <si>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</si>
  <si>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</si>
  <si>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</si>
  <si>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</si>
  <si>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</si>
  <si>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</si>
  <si>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</si>
  <si>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</si>
  <si>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</si>
  <si>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</si>
  <si>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</si>
  <si>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</si>
  <si>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</si>
  <si>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</si>
  <si>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</si>
  <si>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</si>
  <si>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</si>
  <si>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</si>
  <si>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</si>
  <si>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</si>
  <si>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</si>
  <si>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</si>
  <si>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</si>
  <si>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</si>
  <si>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</si>
  <si>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</si>
  <si>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</si>
  <si>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</si>
  <si>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</si>
  <si>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</si>
  <si>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</si>
  <si>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</si>
  <si>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</si>
  <si>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</si>
  <si>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</si>
  <si>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</si>
  <si>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</si>
  <si>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</si>
  <si>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</si>
  <si>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</si>
  <si>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</si>
  <si>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</si>
  <si>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</si>
  <si>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</si>
  <si>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</si>
  <si>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</si>
  <si>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</si>
  <si>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</si>
  <si>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</si>
  <si>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</si>
  <si>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</si>
  <si>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</si>
  <si>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</si>
  <si>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</si>
  <si>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</si>
  <si>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</si>
  <si>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</si>
  <si>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</si>
  <si>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</si>
  <si>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</si>
  <si>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</si>
  <si>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</si>
  <si>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</si>
  <si>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</si>
  <si>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</si>
  <si>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</si>
  <si>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</si>
  <si>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</si>
  <si>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</si>
  <si>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</si>
  <si>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</si>
  <si>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</si>
  <si>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</si>
  <si>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</si>
  <si>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</si>
  <si>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</si>
  <si>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</si>
  <si>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</si>
  <si>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</si>
  <si>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</si>
  <si>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</si>
  <si>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</si>
  <si>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</si>
  <si>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</si>
  <si>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</si>
  <si>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</si>
  <si>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</si>
  <si>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</si>
  <si>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</si>
  <si>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</si>
  <si>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</si>
  <si>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</si>
  <si>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</si>
  <si>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</si>
  <si>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</si>
  <si>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</si>
  <si>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</si>
  <si>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</si>
  <si>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</si>
  <si>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</si>
  <si>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</si>
  <si>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</si>
  <si>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</si>
  <si>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</si>
  <si>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</si>
  <si>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</si>
  <si>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</si>
  <si>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</si>
  <si>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</si>
  <si>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</si>
  <si>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</si>
  <si>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</si>
  <si>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</si>
  <si>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</si>
  <si>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</si>
  <si>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</si>
  <si>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</si>
  <si>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</si>
  <si>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</si>
  <si>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</si>
  <si>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</si>
  <si>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</si>
  <si>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</si>
  <si>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</si>
  <si>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</si>
  <si>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</si>
  <si>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</si>
  <si>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</si>
  <si>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</si>
  <si>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</si>
  <si>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</si>
  <si>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</si>
  <si>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</si>
  <si>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</si>
  <si>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</si>
  <si>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</si>
  <si>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</si>
  <si>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</si>
  <si>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</si>
  <si>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</si>
  <si>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</si>
  <si>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</si>
  <si>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</si>
  <si>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</si>
  <si>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</si>
  <si>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</si>
  <si>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</si>
  <si>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</si>
  <si>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</si>
  <si>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</si>
  <si>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</si>
  <si>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</si>
  <si>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</si>
  <si>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</si>
  <si>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</si>
  <si>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</si>
  <si>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</si>
  <si>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</si>
  <si>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</si>
  <si>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</si>
  <si>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</si>
  <si>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</si>
  <si>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</si>
  <si>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</si>
  <si>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</si>
  <si>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</si>
  <si>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</si>
  <si>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</si>
  <si>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</si>
  <si>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</si>
  <si>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</si>
  <si>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</si>
  <si>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</si>
  <si>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</si>
  <si>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</si>
  <si>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</si>
  <si>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</si>
  <si>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</si>
  <si>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</si>
  <si>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</si>
  <si>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</si>
  <si>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</si>
  <si>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</si>
  <si>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</si>
  <si>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</si>
  <si>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</si>
  <si>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</si>
  <si>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</si>
  <si>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</si>
  <si>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</si>
  <si>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</si>
  <si>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</si>
  <si>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</si>
  <si>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</si>
  <si>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</si>
  <si>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</si>
  <si>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</si>
  <si>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</si>
  <si>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</si>
  <si>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</si>
  <si>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</si>
  <si>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</si>
  <si>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</si>
  <si>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</si>
  <si>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</si>
  <si>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</si>
  <si>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</si>
  <si>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</si>
  <si>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</si>
  <si>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</si>
  <si>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</si>
  <si>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</si>
  <si>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</si>
  <si>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</si>
  <si>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</si>
  <si>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</si>
  <si>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</si>
  <si>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</si>
  <si>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</si>
  <si>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</si>
  <si>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</si>
  <si>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</si>
  <si>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</si>
  <si>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</si>
  <si>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</si>
  <si>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</si>
  <si>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</si>
  <si>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</si>
  <si>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</si>
  <si>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</si>
  <si>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</si>
  <si>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</si>
  <si>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</si>
  <si>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</si>
  <si>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</si>
  <si>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</si>
  <si>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</si>
  <si>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</si>
  <si>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</si>
  <si>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</si>
  <si>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</si>
  <si>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</si>
  <si>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</si>
  <si>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</si>
  <si>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</si>
  <si>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</si>
  <si>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</si>
  <si>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</si>
  <si>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</si>
  <si>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</si>
  <si>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</si>
  <si>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</si>
  <si>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</si>
  <si>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</si>
  <si>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</si>
  <si>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</si>
  <si>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</si>
  <si>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</si>
  <si>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</si>
  <si>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</si>
  <si>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</si>
  <si>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</si>
  <si>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</si>
  <si>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</si>
  <si>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</si>
  <si>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</si>
  <si>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</si>
  <si>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</si>
  <si>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</si>
  <si>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</si>
  <si>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</si>
  <si>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</si>
  <si>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</si>
  <si>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</si>
  <si>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</si>
  <si>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</si>
  <si>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</si>
  <si>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</si>
  <si>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</si>
  <si>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</si>
  <si>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</si>
  <si>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</si>
  <si>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</si>
  <si>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</si>
  <si>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</si>
  <si>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</si>
  <si>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</si>
  <si>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</si>
  <si>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</si>
  <si>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</si>
  <si>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</si>
  <si>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</si>
  <si>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</si>
  <si>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</si>
  <si>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</si>
  <si>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</si>
  <si>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</si>
  <si>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</si>
  <si>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</si>
  <si>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</si>
  <si>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</si>
  <si>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</si>
  <si>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</si>
  <si>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</si>
  <si>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</si>
  <si>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</si>
  <si>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</si>
  <si>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</si>
  <si>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</si>
  <si>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</si>
  <si>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</si>
  <si>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</si>
  <si>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</si>
  <si>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</si>
  <si>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</si>
  <si>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</si>
  <si>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</si>
  <si>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</si>
  <si>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</si>
  <si>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</si>
  <si>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</si>
  <si>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</si>
  <si>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</si>
  <si>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</si>
  <si>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</si>
  <si>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</si>
  <si>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</si>
  <si>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</si>
  <si>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</si>
  <si>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</si>
  <si>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</si>
  <si>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</si>
  <si>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</si>
  <si>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</si>
  <si>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</si>
  <si>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</si>
  <si>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</si>
  <si>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</si>
  <si>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</si>
  <si>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</si>
  <si>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</si>
  <si>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</si>
  <si>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</si>
  <si>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</si>
  <si>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</si>
  <si>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</si>
  <si>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</si>
  <si>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</si>
  <si>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</si>
  <si>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</si>
  <si>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</si>
  <si>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</si>
  <si>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</si>
  <si>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</si>
  <si>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</si>
  <si>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</si>
  <si>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</si>
  <si>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</si>
  <si>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</si>
  <si>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</si>
  <si>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</si>
  <si>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</si>
  <si>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</si>
  <si>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</si>
  <si>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</si>
  <si>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</si>
  <si>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</si>
  <si>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</si>
  <si>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</si>
  <si>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</si>
  <si>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</si>
  <si>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</si>
  <si>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</si>
  <si>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</si>
  <si>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</si>
  <si>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</si>
  <si>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</si>
  <si>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</si>
  <si>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</si>
  <si>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</si>
  <si>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</si>
  <si>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</si>
  <si>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</si>
  <si>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</si>
  <si>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</si>
  <si>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</si>
  <si>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</si>
  <si>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</si>
  <si>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</si>
  <si>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</si>
  <si>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</si>
  <si>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</si>
  <si>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</si>
  <si>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</si>
  <si>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</si>
  <si>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</si>
  <si>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</si>
  <si>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</si>
  <si>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</si>
  <si>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</si>
  <si>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</si>
  <si>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</si>
  <si>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</si>
  <si>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</si>
  <si>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</si>
  <si>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</si>
  <si>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</si>
  <si>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</si>
  <si>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</si>
  <si>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</si>
  <si>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</si>
  <si>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</si>
  <si>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</si>
  <si>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</si>
  <si>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</si>
  <si>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</si>
  <si>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</si>
  <si>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</si>
  <si>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</si>
  <si>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</si>
  <si>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</si>
  <si>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</si>
  <si>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</si>
  <si>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</si>
  <si>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</si>
  <si>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</si>
  <si>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</si>
  <si>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</si>
  <si>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</si>
  <si>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</si>
  <si>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</si>
  <si>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</si>
  <si>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</si>
  <si>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</si>
  <si>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</si>
  <si>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</si>
  <si>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</si>
  <si>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</si>
  <si>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</si>
  <si>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</si>
  <si>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</si>
  <si>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</si>
  <si>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</si>
  <si>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</si>
  <si>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</si>
  <si>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</si>
  <si>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</si>
  <si>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</si>
  <si>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</si>
  <si>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</si>
  <si>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</si>
  <si>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</si>
  <si>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</si>
  <si>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</si>
  <si>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</si>
  <si>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</si>
  <si>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</si>
  <si>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</si>
  <si>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</si>
  <si>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</si>
  <si>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</si>
  <si>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</si>
  <si>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</si>
  <si>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</si>
  <si>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</si>
  <si>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</si>
  <si>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</si>
  <si>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</si>
  <si>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</si>
  <si>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</si>
  <si>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</si>
  <si>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</si>
  <si>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</si>
  <si>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</si>
  <si>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</si>
  <si>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</si>
  <si>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</si>
  <si>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</si>
  <si>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</si>
  <si>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</si>
  <si>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</si>
  <si>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</si>
  <si>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</si>
  <si>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</si>
  <si>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</si>
  <si>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</si>
  <si>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</si>
  <si>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</si>
  <si>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</si>
  <si>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</si>
  <si>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</si>
  <si>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</si>
  <si>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</si>
  <si>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</si>
  <si>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</si>
  <si>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</si>
  <si>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</si>
  <si>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</si>
  <si>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</si>
  <si>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</si>
  <si>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</si>
  <si>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</si>
  <si>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</si>
  <si>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</si>
  <si>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</si>
  <si>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</si>
  <si>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</si>
  <si>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</si>
  <si>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</si>
  <si>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</si>
  <si>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</si>
  <si>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</si>
  <si>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</si>
  <si>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</si>
  <si>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</si>
  <si>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</si>
  <si>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</si>
  <si>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</si>
  <si>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</si>
  <si>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</si>
  <si>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</si>
  <si>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</si>
  <si>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</si>
  <si>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</si>
  <si>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</si>
  <si>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</si>
  <si>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</si>
  <si>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</si>
  <si>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</si>
  <si>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</si>
  <si>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</si>
  <si>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</si>
  <si>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</si>
  <si>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</si>
  <si>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</si>
  <si>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</si>
  <si>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</si>
  <si>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</si>
  <si>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</si>
  <si>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</si>
  <si>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</si>
  <si>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</si>
  <si>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</si>
  <si>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</si>
  <si>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</si>
  <si>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</si>
  <si>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</si>
  <si>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</si>
  <si>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</si>
  <si>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</si>
  <si>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</si>
  <si>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</si>
  <si>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</si>
  <si>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</si>
  <si>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</si>
  <si>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</si>
  <si>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</si>
  <si>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</si>
  <si>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</si>
  <si>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</si>
  <si>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</si>
  <si>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</si>
  <si>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</si>
  <si>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</si>
  <si>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</si>
  <si>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</si>
  <si>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</si>
  <si>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</si>
  <si>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</si>
  <si>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</si>
  <si>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</si>
  <si>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</si>
  <si>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</si>
  <si>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</si>
  <si>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</si>
  <si>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</si>
  <si>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</si>
  <si>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</si>
  <si>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</si>
  <si>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</si>
  <si>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</si>
  <si>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</si>
  <si>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</si>
  <si>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</si>
  <si>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</si>
  <si>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</si>
  <si>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</si>
  <si>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</si>
  <si>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</si>
  <si>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</si>
  <si>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</si>
  <si>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</si>
  <si>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</si>
  <si>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</si>
  <si>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</si>
  <si>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</si>
  <si>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</si>
  <si>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</si>
  <si>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</si>
  <si>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</si>
  <si>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</si>
  <si>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</si>
  <si>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</si>
  <si>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</si>
  <si>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</si>
  <si>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</si>
  <si>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</si>
  <si>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</si>
  <si>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</si>
  <si>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</si>
  <si>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</si>
  <si>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</si>
  <si>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</si>
  <si>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</si>
  <si>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</si>
  <si>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</si>
  <si>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</si>
  <si>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</si>
  <si>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</si>
  <si>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</si>
  <si>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</si>
  <si>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</si>
  <si>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</si>
  <si>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</si>
  <si>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</si>
  <si>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</si>
  <si>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</si>
  <si>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</si>
  <si>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</si>
  <si>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</si>
  <si>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</si>
  <si>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</si>
  <si>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</si>
  <si>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</si>
  <si>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</si>
  <si>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</si>
  <si>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</si>
  <si>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</si>
  <si>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</si>
  <si>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</si>
  <si>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</si>
  <si>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</si>
  <si>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</si>
  <si>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</si>
  <si>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</si>
  <si>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</si>
  <si>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</si>
  <si>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</si>
  <si>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</si>
  <si>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</si>
  <si>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</si>
  <si>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</si>
  <si>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</si>
  <si>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</si>
  <si>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</si>
  <si>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</si>
  <si>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</si>
  <si>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</si>
  <si>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</si>
  <si>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</si>
  <si>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</si>
  <si>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</si>
  <si>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</si>
  <si>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</si>
  <si>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</si>
  <si>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</si>
  <si>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</si>
  <si>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</si>
  <si>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</si>
  <si>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</si>
  <si>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</si>
  <si>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</si>
  <si>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</si>
  <si>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</si>
  <si>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</si>
  <si>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</si>
  <si>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</si>
  <si>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</si>
  <si>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</si>
  <si>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</si>
  <si>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</si>
  <si>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</si>
  <si>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</si>
  <si>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</si>
  <si>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</si>
  <si>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</si>
  <si>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</si>
  <si>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</si>
  <si>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</si>
  <si>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</si>
  <si>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</si>
  <si>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</si>
  <si>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</si>
  <si>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</si>
  <si>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</si>
  <si>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</si>
  <si>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</si>
  <si>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</si>
  <si>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</si>
  <si>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</si>
  <si>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</si>
  <si>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</si>
  <si>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</si>
  <si>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</si>
  <si>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</si>
  <si>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</si>
  <si>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</si>
  <si>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</si>
  <si>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</si>
  <si>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</si>
  <si>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</si>
  <si>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</si>
  <si>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</si>
  <si>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</si>
  <si>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</si>
  <si>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</si>
  <si>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</si>
  <si>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</si>
  <si>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</si>
  <si>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</si>
  <si>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</si>
  <si>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</si>
  <si>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</si>
  <si>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</si>
  <si>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</si>
  <si>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</si>
  <si>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</si>
  <si>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</si>
  <si>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</si>
  <si>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</si>
  <si>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</si>
  <si>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</si>
  <si>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</si>
  <si>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</si>
  <si>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</si>
  <si>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</si>
  <si>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</si>
  <si>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</si>
  <si>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</si>
  <si>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</si>
  <si>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</si>
  <si>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</si>
  <si>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</si>
  <si>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</si>
  <si>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</si>
  <si>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</si>
  <si>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</si>
  <si>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</si>
  <si>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</si>
  <si>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</si>
  <si>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</si>
  <si>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</si>
  <si>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</si>
  <si>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</si>
  <si>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</si>
  <si>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</si>
  <si>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</si>
  <si>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</si>
  <si>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</si>
  <si>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</si>
  <si>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</si>
  <si>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</si>
  <si>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</si>
  <si>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</si>
  <si>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</si>
  <si>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</si>
  <si>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</si>
  <si>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</si>
  <si>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</si>
  <si>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</si>
  <si>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</si>
  <si>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</si>
  <si>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</si>
  <si>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</si>
  <si>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</si>
  <si>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</si>
  <si>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</si>
  <si>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</si>
  <si>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</si>
  <si>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</si>
  <si>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</si>
  <si>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</si>
  <si>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</si>
  <si>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</si>
  <si>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</si>
  <si>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</si>
  <si>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</si>
  <si>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</si>
  <si>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</si>
  <si>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</si>
  <si>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</si>
  <si>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</si>
  <si>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</si>
  <si>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</si>
  <si>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</si>
  <si>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</si>
  <si>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</si>
  <si>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</si>
  <si>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</si>
  <si>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</si>
  <si>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</si>
  <si>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</si>
  <si>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</si>
  <si>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</si>
  <si>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</si>
  <si>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</si>
  <si>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</si>
  <si>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</si>
  <si>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</si>
  <si>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</si>
  <si>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</si>
  <si>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</si>
  <si>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</si>
  <si>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</si>
  <si>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</si>
  <si>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</si>
  <si>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</si>
  <si>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</si>
  <si>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</si>
  <si>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</si>
  <si>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</si>
  <si>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</si>
  <si>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</si>
  <si>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</si>
  <si>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</si>
  <si>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</si>
  <si>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</si>
  <si>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</si>
  <si>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</si>
  <si>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</si>
  <si>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</si>
  <si>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</si>
  <si>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</si>
  <si>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</si>
  <si>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</si>
  <si>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</si>
  <si>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</si>
  <si>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</si>
  <si>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</si>
  <si>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</si>
  <si>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</si>
  <si>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</si>
  <si>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</si>
  <si>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</si>
  <si>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</si>
  <si>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</si>
  <si>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</si>
  <si>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</si>
  <si>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</si>
  <si>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</si>
  <si>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</si>
  <si>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</si>
  <si>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</si>
  <si>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</si>
  <si>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</si>
  <si>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</si>
  <si>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</si>
  <si>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</si>
  <si>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</si>
  <si>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</si>
  <si>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</si>
  <si>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</si>
  <si>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</si>
  <si>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</si>
  <si>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</si>
  <si>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</si>
  <si>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</si>
  <si>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</si>
  <si>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</si>
  <si>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</si>
  <si>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</si>
  <si>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</si>
  <si>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</si>
  <si>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</si>
  <si>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</si>
  <si>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</si>
  <si>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</si>
  <si>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</si>
  <si>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</si>
  <si>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</si>
  <si>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</si>
  <si>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</si>
  <si>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</si>
  <si>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</si>
  <si>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</si>
  <si>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</si>
  <si>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</si>
  <si>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</si>
  <si>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</si>
  <si>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</si>
  <si>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</si>
  <si>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</si>
  <si>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</si>
  <si>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</si>
  <si>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</si>
  <si>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</si>
  <si>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</si>
  <si>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</si>
  <si>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</si>
  <si>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</si>
  <si>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</si>
  <si>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</si>
  <si>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</si>
  <si>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</si>
  <si>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</si>
  <si>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</si>
  <si>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</si>
  <si>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</si>
  <si>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</si>
  <si>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</si>
  <si>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</si>
  <si>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</si>
  <si>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</si>
  <si>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</si>
  <si>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</si>
  <si>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</si>
  <si>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</si>
  <si>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</si>
  <si>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</si>
  <si>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</si>
  <si>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</si>
  <si>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</si>
  <si>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</si>
  <si>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</si>
  <si>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</si>
  <si>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</si>
  <si>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</si>
  <si>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</si>
  <si>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</si>
  <si>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</si>
  <si>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</si>
  <si>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</si>
  <si>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</si>
  <si>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</si>
  <si>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</si>
  <si>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</si>
  <si>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</si>
  <si>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</si>
  <si>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</si>
  <si>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</si>
  <si>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</si>
  <si>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</si>
  <si>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</si>
  <si>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</si>
  <si>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</si>
  <si>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</si>
  <si>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</si>
  <si>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</si>
  <si>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</si>
  <si>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</si>
  <si>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</si>
  <si>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</si>
  <si>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</si>
  <si>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</si>
  <si>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</si>
  <si>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</si>
  <si>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</si>
  <si>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</si>
  <si>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</si>
  <si>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</si>
  <si>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</si>
  <si>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</si>
  <si>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</si>
  <si>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</si>
  <si>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</si>
  <si>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</si>
  <si>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</si>
  <si>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</si>
  <si>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</si>
  <si>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</si>
  <si>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</si>
  <si>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</si>
  <si>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</si>
  <si>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</si>
  <si>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</si>
  <si>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</si>
  <si>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</si>
  <si>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</si>
  <si>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</si>
  <si>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</si>
  <si>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</si>
  <si>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</si>
  <si>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</si>
  <si>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</si>
  <si>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</si>
  <si>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</si>
  <si>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</si>
  <si>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</si>
  <si>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</si>
  <si>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</si>
  <si>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</si>
  <si>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</si>
  <si>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</si>
  <si>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</si>
  <si>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</si>
  <si>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</si>
  <si>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</si>
  <si>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</si>
  <si>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</si>
  <si>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</si>
  <si>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</si>
  <si>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</si>
  <si>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</si>
  <si>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</si>
  <si>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</si>
  <si>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</si>
  <si>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</si>
  <si>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</si>
  <si>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</si>
  <si>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</si>
  <si>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</si>
  <si>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</si>
  <si>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</si>
  <si>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</si>
  <si>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</si>
  <si>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</si>
  <si>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</si>
  <si>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</si>
  <si>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</si>
  <si>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</si>
  <si>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</si>
  <si>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</si>
  <si>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</si>
  <si>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</si>
  <si>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</si>
  <si>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</si>
  <si>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</si>
  <si>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</si>
  <si>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</si>
  <si>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</si>
  <si>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</si>
  <si>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</si>
  <si>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</si>
  <si>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</si>
  <si>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</si>
  <si>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</si>
  <si>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</si>
  <si>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</si>
  <si>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</si>
  <si>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</si>
  <si>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</si>
  <si>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</si>
  <si>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</si>
  <si>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</si>
  <si>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</si>
  <si>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</si>
  <si>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</si>
  <si>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</si>
  <si>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</si>
  <si>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</si>
  <si>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</si>
  <si>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</si>
  <si>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</si>
  <si>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</si>
  <si>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</si>
  <si>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</si>
  <si>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</si>
  <si>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</si>
  <si>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</si>
  <si>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</si>
  <si>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</si>
  <si>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</si>
  <si>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</si>
  <si>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</si>
  <si>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</si>
  <si>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</si>
  <si>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</si>
  <si>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</si>
  <si>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</si>
  <si>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</si>
  <si>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</si>
  <si>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</si>
  <si>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</si>
  <si>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</si>
  <si>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</si>
  <si>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</si>
  <si>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</si>
  <si>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</si>
  <si>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</si>
  <si>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</si>
  <si>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</si>
  <si>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</si>
  <si>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</si>
  <si>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</si>
  <si>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</si>
  <si>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</si>
  <si>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</si>
  <si>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</si>
  <si>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</si>
  <si>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</si>
  <si>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</si>
  <si>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</si>
  <si>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</si>
  <si>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</si>
  <si>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</si>
  <si>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</si>
  <si>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</si>
  <si>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</si>
  <si>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</si>
  <si>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</si>
  <si>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</si>
  <si>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</si>
  <si>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</si>
  <si>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</si>
  <si>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</si>
  <si>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</si>
  <si>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</si>
  <si>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</si>
  <si>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</si>
  <si>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</si>
  <si>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</si>
  <si>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</si>
  <si>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</si>
  <si>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</si>
  <si>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</si>
  <si>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</si>
  <si>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</si>
  <si>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</si>
  <si>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</si>
  <si>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</si>
  <si>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</si>
  <si>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</si>
  <si>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</si>
  <si>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</si>
  <si>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</si>
  <si>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</si>
  <si>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</si>
  <si>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</si>
  <si>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</si>
  <si>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</si>
  <si>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</si>
  <si>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</si>
  <si>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</si>
  <si>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</si>
  <si>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</si>
  <si>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</si>
  <si>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</si>
  <si>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</si>
  <si>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</si>
  <si>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</si>
  <si>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</si>
  <si>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</si>
  <si>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</si>
  <si>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</si>
  <si>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</si>
  <si>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</si>
  <si>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</si>
  <si>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</si>
  <si>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</si>
  <si>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</si>
  <si>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</si>
  <si>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</si>
  <si>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</si>
  <si>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</si>
  <si>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</si>
  <si>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</si>
  <si>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</si>
  <si>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</si>
  <si>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</si>
  <si>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</si>
  <si>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</si>
  <si>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</si>
  <si>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</si>
  <si>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</si>
  <si>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</si>
  <si>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</si>
  <si>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</si>
  <si>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</si>
  <si>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</si>
  <si>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</si>
  <si>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</si>
  <si>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</si>
  <si>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</si>
  <si>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</si>
  <si>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</si>
  <si>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</si>
  <si>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</si>
  <si>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</si>
  <si>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</si>
  <si>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</si>
  <si>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</si>
  <si>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</si>
  <si>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</si>
  <si>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</si>
  <si>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</si>
  <si>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</si>
  <si>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</si>
  <si>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</si>
  <si>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</si>
  <si>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</si>
  <si>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</si>
  <si>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</si>
  <si>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</si>
  <si>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</si>
  <si>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</si>
  <si>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</si>
  <si>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</si>
  <si>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</si>
  <si>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</si>
  <si>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</si>
  <si>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</si>
  <si>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</si>
  <si>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</si>
  <si>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</si>
  <si>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</si>
  <si>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</si>
  <si>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</si>
  <si>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</si>
  <si>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</si>
  <si>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</si>
  <si>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</si>
  <si>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</si>
  <si>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</si>
  <si>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</si>
  <si>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</si>
  <si>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</si>
  <si>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</si>
  <si>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</si>
  <si>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</si>
  <si>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</si>
  <si>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</si>
  <si>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</si>
  <si>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</si>
  <si>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</si>
  <si>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</si>
  <si>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</si>
  <si>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</si>
  <si>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</si>
  <si>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</si>
  <si>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</si>
  <si>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</si>
  <si>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</si>
  <si>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</si>
  <si>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</si>
  <si>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</si>
  <si>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</si>
  <si>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</si>
  <si>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</si>
  <si>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</si>
  <si>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</si>
  <si>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</si>
  <si>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</si>
  <si>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</si>
  <si>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</si>
  <si>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</si>
  <si>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</si>
  <si>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</si>
  <si>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</si>
  <si>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</si>
  <si>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</si>
  <si>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</si>
  <si>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</si>
  <si>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</si>
  <si>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</si>
  <si>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</si>
  <si>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</si>
  <si>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</si>
  <si>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</si>
  <si>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</si>
  <si>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</si>
  <si>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</si>
  <si>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</si>
  <si>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</si>
  <si>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</si>
  <si>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</si>
  <si>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</si>
  <si>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</si>
  <si>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</si>
  <si>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</si>
  <si>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</si>
  <si>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</si>
  <si>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</si>
  <si>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</si>
  <si>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</si>
  <si>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</si>
  <si>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</si>
  <si>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</si>
  <si>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</si>
  <si>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</si>
  <si>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</si>
  <si>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</si>
  <si>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</si>
  <si>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</si>
  <si>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</si>
  <si>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</si>
  <si>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</si>
  <si>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</si>
  <si>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</si>
  <si>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</si>
  <si>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</si>
  <si>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</si>
  <si>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</si>
  <si>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</si>
  <si>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</si>
  <si>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</si>
  <si>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</si>
  <si>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</si>
  <si>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</si>
  <si>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</si>
  <si>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</si>
  <si>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</si>
  <si>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</si>
  <si>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</si>
  <si>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</si>
  <si>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</si>
  <si>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</si>
  <si>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</si>
  <si>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</si>
  <si>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</si>
  <si>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</si>
  <si>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</si>
  <si>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</si>
  <si>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</si>
  <si>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</si>
  <si>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</si>
  <si>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</si>
  <si>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</si>
  <si>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</si>
  <si>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</si>
  <si>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</si>
  <si>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</si>
  <si>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</si>
  <si>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</si>
  <si>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</si>
  <si>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</si>
  <si>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</si>
  <si>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</si>
  <si>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</si>
  <si>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</si>
  <si>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</si>
  <si>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</si>
  <si>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</si>
  <si>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</si>
  <si>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</si>
  <si>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</si>
  <si>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</si>
  <si>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</si>
  <si>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</si>
  <si>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</si>
  <si>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</si>
  <si>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</si>
  <si>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</si>
  <si>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</si>
  <si>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</si>
  <si>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</si>
  <si>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</si>
  <si>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</si>
  <si>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</si>
  <si>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</si>
  <si>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</si>
  <si>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</si>
  <si>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</si>
  <si>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</si>
  <si>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</si>
  <si>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</si>
  <si>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</si>
  <si>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</si>
  <si>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</si>
  <si>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</si>
  <si>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</si>
  <si>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</si>
  <si>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</si>
  <si>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</si>
  <si>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</si>
  <si>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</si>
  <si>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</si>
  <si>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</si>
  <si>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</si>
  <si>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</si>
  <si>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</si>
  <si>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</si>
  <si>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</si>
  <si>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</si>
  <si>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</si>
  <si>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</si>
  <si>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</si>
  <si>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</si>
  <si>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</si>
  <si>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</si>
  <si>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</si>
  <si>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</si>
  <si>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</si>
  <si>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</si>
  <si>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</si>
  <si>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</si>
  <si>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</si>
  <si>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</si>
  <si>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</si>
  <si>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</si>
  <si>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</si>
  <si>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</si>
  <si>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</si>
  <si>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</si>
  <si>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</si>
  <si>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</si>
  <si>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</si>
  <si>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</si>
  <si>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</si>
  <si>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</si>
  <si>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</si>
  <si>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</si>
  <si>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</si>
  <si>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</si>
  <si>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</si>
  <si>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</si>
  <si>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</si>
  <si>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</si>
  <si>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</si>
  <si>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</si>
  <si>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</si>
  <si>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</si>
  <si>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</si>
  <si>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</si>
  <si>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</si>
  <si>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</si>
  <si>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</si>
  <si>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</si>
  <si>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</si>
  <si>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</si>
  <si>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</si>
  <si>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</si>
  <si>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</si>
  <si>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</si>
  <si>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</si>
  <si>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</si>
  <si>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</si>
  <si>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</si>
  <si>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</si>
  <si>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</si>
  <si>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</si>
  <si>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</si>
  <si>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</si>
  <si>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</si>
  <si>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</si>
  <si>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</si>
  <si>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</si>
  <si>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</si>
  <si>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</si>
  <si>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</si>
  <si>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</si>
  <si>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</si>
  <si>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</si>
  <si>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</si>
  <si>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</si>
  <si>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</si>
  <si>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</si>
  <si>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</si>
  <si>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</si>
  <si>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</si>
  <si>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</si>
  <si>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</si>
  <si>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</si>
  <si>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</si>
  <si>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</si>
  <si>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</si>
  <si>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</si>
  <si>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</si>
  <si>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</si>
  <si>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</si>
  <si>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</si>
  <si>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</si>
  <si>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</si>
  <si>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</si>
  <si>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</si>
  <si>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</si>
  <si>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</si>
  <si>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</si>
  <si>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</si>
  <si>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</si>
  <si>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</si>
  <si>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</si>
  <si>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</si>
  <si>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</si>
  <si>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</si>
  <si>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</si>
  <si>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</si>
  <si>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</si>
  <si>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</si>
  <si>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</si>
  <si>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</si>
  <si>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</si>
  <si>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</si>
  <si>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</si>
  <si>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</si>
  <si>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</si>
  <si>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</si>
  <si>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</si>
  <si>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</si>
  <si>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</si>
  <si>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</si>
  <si>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</si>
  <si>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</si>
  <si>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</si>
  <si>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</si>
  <si>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</si>
  <si>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</si>
  <si>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</si>
  <si>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</si>
  <si>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</si>
  <si>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</si>
  <si>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</si>
  <si>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</si>
  <si>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</si>
  <si>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</si>
  <si>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</si>
  <si>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</si>
  <si>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</si>
  <si>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</si>
  <si>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</si>
  <si>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</si>
  <si>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</si>
  <si>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</si>
  <si>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</si>
  <si>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</si>
  <si>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</si>
  <si>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</si>
  <si>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</si>
  <si>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</si>
  <si>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</si>
  <si>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</si>
  <si>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</si>
  <si>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</si>
  <si>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</si>
  <si>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</si>
  <si>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</si>
  <si>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</si>
  <si>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</si>
  <si>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</si>
  <si>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</si>
  <si>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</si>
  <si>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</si>
  <si>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</si>
  <si>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</si>
  <si>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</si>
  <si>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</si>
  <si>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</si>
  <si>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</si>
  <si>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</si>
  <si>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</si>
  <si>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</si>
  <si>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</si>
  <si>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</si>
  <si>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</si>
  <si>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</si>
  <si>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</si>
  <si>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</si>
  <si>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</si>
  <si>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</si>
  <si>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</si>
  <si>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</si>
  <si>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</si>
  <si>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</si>
  <si>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</si>
  <si>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</si>
  <si>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</si>
  <si>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</si>
  <si>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</si>
  <si>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</si>
  <si>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</si>
  <si>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</si>
  <si>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</si>
  <si>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</si>
  <si>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</si>
  <si>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</si>
  <si>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</si>
  <si>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</si>
  <si>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</si>
  <si>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</si>
  <si>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</si>
  <si>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</si>
  <si>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</si>
  <si>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</si>
  <si>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</si>
  <si>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</si>
  <si>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</si>
  <si>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</si>
  <si>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</si>
  <si>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</si>
  <si>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</si>
  <si>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</si>
  <si>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</si>
  <si>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</si>
  <si>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</si>
  <si>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</si>
  <si>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</si>
  <si>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</si>
  <si>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</si>
  <si>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</si>
  <si>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</si>
  <si>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</si>
  <si>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</si>
  <si>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</si>
  <si>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</si>
  <si>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</si>
  <si>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</si>
  <si>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</si>
  <si>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</si>
  <si>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</si>
  <si>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</si>
  <si>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</si>
  <si>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</si>
  <si>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</si>
  <si>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</si>
  <si>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</si>
  <si>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</si>
  <si>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</si>
  <si>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</si>
  <si>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</si>
  <si>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</si>
  <si>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</si>
  <si>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</si>
  <si>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</si>
  <si>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</si>
  <si>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</si>
  <si>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</si>
  <si>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</si>
  <si>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</si>
  <si>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</si>
  <si>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</si>
  <si>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</si>
  <si>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</si>
  <si>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</si>
  <si>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</si>
  <si>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</si>
  <si>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</si>
  <si>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</si>
  <si>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</si>
  <si>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</si>
  <si>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</si>
  <si>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</si>
  <si>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</si>
  <si>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</si>
  <si>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</si>
  <si>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</si>
  <si>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</si>
  <si>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</si>
  <si>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</si>
  <si>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</si>
  <si>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</si>
  <si>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</si>
  <si>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</si>
  <si>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</si>
  <si>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</si>
  <si>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</si>
  <si>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</si>
  <si>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</si>
  <si>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</si>
  <si>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</si>
  <si>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</si>
  <si>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</si>
  <si>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</si>
  <si>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</si>
  <si>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</si>
  <si>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</si>
  <si>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</si>
  <si>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</si>
  <si>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</si>
  <si>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</si>
  <si>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</si>
  <si>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</si>
  <si>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</si>
  <si>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</si>
  <si>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</si>
  <si>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</si>
  <si>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</si>
  <si>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</si>
  <si>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</si>
  <si>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</si>
  <si>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</si>
  <si>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</si>
  <si>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</si>
  <si>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</si>
  <si>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</si>
  <si>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</si>
  <si>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</si>
  <si>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</si>
  <si>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</si>
  <si>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</si>
  <si>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</si>
  <si>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</si>
  <si>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</si>
  <si>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</si>
  <si>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</si>
  <si>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</si>
  <si>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</si>
  <si>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</si>
  <si>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</si>
  <si>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</si>
  <si>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</si>
  <si>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</si>
  <si>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</si>
  <si>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</si>
  <si>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</si>
  <si>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</si>
  <si>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</si>
  <si>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</si>
  <si>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</si>
  <si>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</si>
  <si>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</si>
  <si>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</si>
  <si>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</si>
  <si>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</si>
  <si>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</si>
  <si>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</si>
  <si>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</si>
  <si>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</si>
  <si>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</si>
  <si>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</si>
  <si>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</si>
  <si>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</si>
  <si>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</si>
  <si>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</si>
  <si>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</si>
  <si>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</si>
  <si>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</si>
  <si>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</si>
  <si>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</si>
  <si>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</si>
  <si>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</si>
  <si>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</si>
  <si>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</si>
  <si>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</si>
  <si>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</si>
  <si>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</si>
  <si>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</si>
  <si>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</si>
  <si>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</si>
  <si>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</si>
  <si>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</si>
  <si>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</si>
  <si>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</si>
  <si>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</si>
  <si>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</si>
  <si>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</si>
  <si>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</si>
  <si>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</si>
  <si>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</si>
  <si>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</si>
  <si>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</si>
  <si>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</si>
  <si>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</si>
  <si>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</si>
  <si>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</si>
  <si>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</si>
  <si>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</si>
  <si>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</si>
  <si>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</si>
  <si>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</si>
  <si>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</si>
  <si>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</si>
  <si>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</si>
  <si>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</si>
  <si>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</si>
  <si>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</si>
  <si>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</si>
  <si>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</si>
  <si>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</si>
  <si>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</si>
  <si>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</si>
  <si>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</si>
  <si>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</si>
  <si>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</si>
  <si>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</si>
  <si>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</si>
  <si>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</si>
  <si>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</si>
  <si>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</si>
  <si>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</si>
  <si>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</si>
  <si>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</si>
  <si>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</si>
  <si>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</si>
  <si>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</si>
  <si>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</si>
  <si>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</si>
  <si>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</si>
  <si>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</si>
  <si>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</si>
  <si>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</si>
  <si>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</si>
  <si>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</si>
  <si>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</si>
  <si>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</si>
  <si>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</si>
  <si>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</si>
  <si>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</si>
  <si>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</si>
  <si>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</si>
  <si>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</si>
  <si>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</si>
  <si>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</si>
  <si>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</si>
  <si>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</si>
  <si>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</si>
  <si>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</si>
  <si>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</si>
  <si>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</si>
  <si>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</si>
  <si>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</si>
  <si>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</si>
  <si>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</si>
  <si>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</si>
  <si>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</si>
  <si>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</si>
  <si>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</si>
  <si>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</si>
  <si>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</si>
  <si>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</si>
  <si>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</si>
  <si>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</si>
  <si>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</si>
  <si>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</si>
  <si>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</si>
  <si>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</si>
  <si>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</si>
  <si>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</si>
  <si>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</si>
  <si>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</si>
  <si>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</si>
  <si>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</si>
  <si>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</si>
  <si>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</si>
  <si>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</si>
  <si>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</si>
  <si>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</si>
  <si>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</si>
  <si>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</si>
  <si>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</si>
  <si>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</si>
  <si>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</si>
  <si>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</si>
  <si>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</si>
  <si>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</si>
  <si>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</si>
  <si>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</si>
  <si>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</si>
  <si>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</si>
  <si>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</si>
  <si>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</si>
  <si>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</si>
  <si>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</si>
  <si>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</si>
  <si>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</si>
  <si>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</si>
  <si>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</si>
  <si>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</si>
  <si>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</si>
  <si>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</si>
  <si>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</si>
  <si>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</si>
  <si>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</si>
  <si>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</si>
  <si>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</si>
  <si>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</si>
  <si>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</si>
  <si>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</si>
  <si>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</si>
  <si>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</si>
  <si>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</si>
  <si>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</si>
  <si>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</si>
  <si>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</si>
  <si>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</si>
  <si>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</si>
  <si>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</si>
  <si>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</si>
  <si>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</si>
  <si>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</si>
  <si>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</si>
  <si>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</si>
  <si>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</si>
  <si>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</si>
  <si>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</si>
  <si>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</si>
  <si>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</si>
  <si>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</si>
  <si>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</si>
  <si>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</si>
  <si>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</si>
  <si>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</si>
  <si>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</si>
  <si>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</si>
  <si>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</si>
  <si>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</si>
  <si>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</si>
  <si>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</si>
  <si>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</si>
  <si>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</si>
  <si>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</si>
  <si>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</si>
  <si>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</si>
  <si>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</si>
  <si>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</si>
  <si>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</si>
  <si>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</si>
  <si>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</si>
  <si>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</si>
  <si>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</si>
  <si>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</si>
  <si>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</si>
  <si>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</si>
  <si>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</si>
  <si>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</si>
  <si>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</si>
  <si>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</si>
  <si>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</si>
  <si>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</si>
  <si>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</si>
  <si>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</si>
  <si>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</si>
  <si>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</si>
  <si>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</si>
  <si>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</si>
  <si>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</si>
  <si>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</si>
  <si>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</si>
  <si>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</si>
  <si>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</si>
  <si>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</si>
  <si>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</si>
  <si>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</si>
  <si>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</si>
  <si>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</si>
  <si>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</si>
  <si>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</si>
  <si>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</si>
  <si>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</si>
  <si>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</si>
  <si>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</si>
  <si>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</si>
  <si>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</si>
  <si>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</si>
  <si>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</si>
  <si>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</si>
  <si>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</si>
  <si>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</si>
  <si>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</si>
  <si>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</si>
  <si>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</si>
  <si>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</si>
  <si>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</si>
  <si>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</si>
  <si>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</si>
  <si>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</si>
  <si>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</si>
  <si>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</si>
  <si>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</si>
  <si>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</si>
  <si>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</si>
  <si>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</si>
  <si>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</si>
  <si>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</si>
  <si>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</si>
  <si>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</si>
  <si>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</si>
  <si>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</si>
  <si>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</si>
  <si>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</si>
  <si>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</si>
  <si>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</si>
  <si>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</si>
  <si>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</si>
  <si>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</si>
  <si>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</si>
  <si>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</si>
  <si>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</si>
  <si>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</si>
  <si>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</si>
  <si>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</si>
  <si>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</si>
  <si>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</si>
  <si>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</si>
  <si>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</si>
  <si>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</si>
  <si>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</si>
  <si>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</si>
  <si>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</si>
  <si>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</si>
  <si>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</si>
  <si>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</si>
  <si>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</si>
  <si>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</si>
  <si>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</si>
  <si>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</si>
  <si>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</si>
  <si>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</si>
  <si>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</si>
  <si>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</si>
  <si>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</si>
  <si>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</si>
  <si>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</si>
  <si>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</si>
  <si>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</si>
  <si>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</si>
  <si>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</si>
  <si>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</si>
  <si>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</si>
  <si>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</si>
  <si>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</si>
  <si>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</si>
  <si>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</si>
  <si>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</si>
  <si>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</si>
  <si>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</si>
  <si>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</si>
  <si>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</si>
  <si>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</si>
  <si>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</si>
  <si>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</si>
  <si>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</si>
  <si>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</si>
  <si>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</si>
  <si>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</si>
  <si>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</si>
  <si>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</si>
  <si>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</si>
  <si>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</si>
  <si>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</si>
  <si>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</si>
  <si>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</si>
  <si>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</si>
  <si>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</si>
  <si>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</si>
  <si>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</si>
  <si>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</si>
  <si>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</si>
  <si>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</si>
  <si>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</si>
  <si>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</si>
  <si>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</si>
  <si>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</si>
  <si>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</si>
  <si>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</si>
  <si>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</si>
  <si>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</si>
  <si>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</si>
  <si>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</si>
  <si>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</si>
  <si>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</si>
  <si>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</si>
  <si>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</si>
  <si>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</si>
  <si>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</si>
  <si>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</si>
  <si>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</si>
  <si>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</si>
  <si>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</si>
  <si>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</si>
  <si>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</si>
  <si>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</si>
  <si>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</si>
  <si>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</si>
  <si>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</si>
  <si>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</si>
  <si>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</si>
  <si>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</si>
  <si>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</si>
  <si>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</si>
  <si>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</si>
  <si>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</si>
  <si>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</si>
  <si>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</si>
  <si>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</si>
  <si>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</si>
  <si>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</si>
  <si>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</si>
  <si>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</si>
  <si>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</si>
  <si>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</si>
  <si>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</si>
  <si>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</si>
  <si>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</si>
  <si>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</si>
  <si>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</si>
  <si>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</si>
  <si>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</si>
  <si>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</si>
  <si>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</si>
  <si>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</si>
  <si>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</si>
  <si>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</si>
  <si>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</si>
  <si>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</si>
  <si>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</si>
  <si>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</si>
  <si>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</si>
  <si>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</si>
  <si>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</si>
  <si>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</si>
  <si>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</si>
  <si>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</si>
  <si>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</si>
  <si>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</si>
  <si>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</si>
  <si>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</si>
  <si>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</si>
  <si>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</si>
  <si>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</si>
  <si>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</si>
  <si>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</si>
  <si>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</si>
  <si>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</si>
  <si>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</si>
  <si>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</si>
  <si>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</si>
  <si>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</si>
  <si>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</si>
  <si>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</si>
  <si>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</si>
  <si>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</si>
  <si>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</si>
  <si>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</si>
  <si>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</si>
  <si>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</si>
  <si>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</si>
  <si>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</si>
  <si>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</si>
  <si>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</si>
  <si>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</si>
  <si>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</si>
  <si>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</si>
  <si>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</si>
  <si>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</si>
  <si>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</si>
  <si>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</si>
  <si>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</si>
  <si>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</si>
  <si>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</si>
  <si>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</si>
  <si>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</si>
  <si>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</si>
  <si>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</si>
  <si>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</si>
  <si>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</si>
  <si>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</si>
  <si>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</si>
  <si>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</si>
  <si>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</si>
  <si>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</si>
  <si>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</si>
  <si>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</si>
  <si>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</si>
  <si>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</si>
  <si>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</si>
  <si>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</si>
  <si>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</si>
  <si>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</si>
  <si>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</si>
  <si>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USF Site under Night Access Issue , Team will check early morning</t>
  </si>
  <si>
    <t>PCM-20251211-00002957</t>
  </si>
  <si>
    <t xml:space="preserve">power NA at site and EM team checking </t>
  </si>
  <si>
    <t>TT-20251211-02302</t>
  </si>
  <si>
    <t xml:space="preserve">EM team need 30 min </t>
  </si>
  <si>
    <t>PCM-20251211-00002929</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</si>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</sst>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339.87392696759343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46002.82235289352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46002.82235289352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46002.82235289352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46002.82235289352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46002.82235289352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46002.82235289352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46002.82235289352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46002.82235289352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46002.82235289352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46002.82235289352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46002.82235289352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46002.82235289352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46002.82235289352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46002.82235289352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46002.82235289352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46002.82235289352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46002.82235289352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46002.82235289352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46002.82235289352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46002.82235289352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46002.82235289352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46002.82235289352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46002.82235289352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46002.82235289352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46002.82235289352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46002.82235289352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46002.82235289352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46002.82235289352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46002.82235289352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46002.82235289352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46002.82235289352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46002.82235289352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46002.82235289352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46002.82235289352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46002.82235289352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46002.82235289352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46002.82235289352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46002.82235289352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46002.82235289352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46002.82235289352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46002.82235289352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46002.82235289352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46002.82235289352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46002.82235289352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46002.82235289352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46002.82235289352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46002.82235289352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46002.82235289352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46002.82235289352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46002.82235289352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46002.82235289352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46002.82235289352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46002.82235289352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46002.82235289352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46002.82235289352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46002.82235289352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46002.82235289352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46002.82235289352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46002.82235289352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46002.82235289352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46002.82235289352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46002.82235289352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46002.82235289352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46002.82235289352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46002.82235289352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46002.82235289352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46002.82235289352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46002.82235289352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46002.82235289352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46002.82235289352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46002.82235289352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46002.82235289352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46002.82235289352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46002.82235289352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46002.82235289352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46002.82235289352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46002.82235289352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46002.82235289352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46002.82235289352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46002.82235289352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46002.82235289352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46002.82235289352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46002.82235289352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46002.82235289352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46002.82235289352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46002.82235289352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46002.82235289352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46002.82235289352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46002.82235289352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46002.82235289352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46002.82235289352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46002.82235289352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46002.82235289352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46002.82235289352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46002.82235289352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46002.82235289352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46002.82235289352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46002.82235289352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46002.82235289352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46002.82235289352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46002.82235289352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46002.82235289352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46002.82235289352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46002.82235289352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46002.82235289352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46002.82235289352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46002.82235289352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46002.82235289352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46002.82235289352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46002.82235289352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46002.82235289352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46002.82235289352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46002.82235289352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46002.82235289352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46002.82235289352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46002.82235289352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46002.82235289352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46002.82235289352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46002.82235289352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46002.82235289352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46002.82235289352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46002.82235289352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46002.82235289352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46002.82235289352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46002.82235289352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46002.82235289352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46002.82235289352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46002.82235289352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46002.82235289352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46002.82235289352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46002.82235289352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46002.82235289352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46002.82235289352</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A5728C5F-E8ED-4D1E-AE61-E7B6CD5813B1}"/>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A7" sqref="A7:X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177.8225149305581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18.434933912038105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5.466970949077222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1.9904429398156935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46002.822352662035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46002.822352662035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46002.822352662035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46002.822352662035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46002.82235289352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46002.82235289352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46002.82235289352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46002.82235289352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46002.82235289352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46002.82235289352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46002.82235289352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46002.82235289352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46002.82235289352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46002.82235289352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46002.82235289352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46002.82235289352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46002.82235289352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46002.82235289352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46002.82235289352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46002.82235289352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46002.82235289352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46002.82235289352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46002.82235289352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46002.82235289352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46002.82235289352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46002.82235289352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46002.82235289352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46002.82235289352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46002.82235289352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46002.82235289352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46002.82235289352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46002.82235289352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46002.82235289352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46002.82235289352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46002.82235289352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46002.82235289352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46002.82235289352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46002.82235289352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46002.82235289352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46002.82235289352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46002.82235289352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46002.82235289352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46002.82235289352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46002.82235289352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46002.82235289352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46002.82235289352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46002.82235289352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46002.82235289352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46002.82235289352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46002.82235289352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46002.82235289352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46002.82235289352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46002.82235289352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46002.82235289352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46002.82235289352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46002.82235289352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46002.82235289352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46002.82235289352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46002.82235289352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46002.82235289352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46002.82235289352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46002.82235289352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46002.82235289352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46002.82235289352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46002.82235289352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46002.82235289352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46002.82235289352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46002.82235289352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46002.82235289352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46002.82235289352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46002.82235289352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46002.82235289352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46002.82235289352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46002.82235289352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46002.82235289352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46002.82235289352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46002.82235289352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46002.82235289352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46002.82235289352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46002.82235289352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46002.82235289352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46002.82235289352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46002.82235289352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46002.82235289352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46002.82235289352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46002.82235289352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46002.82235289352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46002.82235289352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46002.82235289352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46002.82235289352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46002.82235289352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46002.82235289352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46002.82235289352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46002.82235289352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46002.82235289352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46002.82235289352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46002.82235289352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46002.82235289352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46002.82235289352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46002.82235289352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46002.82235289352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46002.82235289352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46002.82235289352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46002.82235289352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46002.82235289352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46002.82235289352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46002.82235289352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46002.82235289352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46002.82235289352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46002.82235289352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46002.82235289352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46002.82235289352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46002.82235289352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46002.82235289352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46002.82235289352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46002.82235289352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46002.82235289352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46002.82235289352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46002.82235289352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46002.82235289352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46002.82235289352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46002.82235289352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46002.82235289352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46002.82235289352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46002.82235289352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46002.82235289352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46002.82235289352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46002.82235289352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46002.82235289352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46002.82235289352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46002.82235289352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46002.82235289352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46002.82235289352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46002.82235289352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46002.82235289352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46002.82235289352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46002.82235289352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46002.82235289352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46002.82235289352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46002.82235289352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46002.82235289352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46002.82235289352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46002.82235289352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46002.82235289352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46002.82235289352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46002.82235289352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46002.82235289352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46002.82235289352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46002.82235289352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46002.82235289352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46002.82235289352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46002.82235289352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46002.82235289352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46002.82235289352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46002.82235289352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46002.82235289352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46002.82235289352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46002.82235289352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46002.82235289352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46002.82235289352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46002.82235289352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46002.82235289352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46002.82235289352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46002.82235289352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46002.82235289352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46002.82235289352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46002.82235289352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46002.82235289352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46002.82235289352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46002.82235289352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46002.82235289352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46002.82235289352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46002.82235289352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46002.82235289352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46002.82235289352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46002.82235289352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46002.82235289352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46002.82235289352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46002.82235289352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46002.82235289352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46002.82235289352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46002.82235289352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46002.82235289352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46002.82235289352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46002.82235289352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46002.82235289352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46002.82235289352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46002.82235289352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46002.82235289352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46002.82235289352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46002.82235289352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46002.82235289352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46002.82235289352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46002.82235289352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46002.82235289352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46002.82235289352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46002.82235289352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46002.82235289352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46002.82235289352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46002.82235289352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46002.82235289352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46002.82235289352</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46002.82235289352</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46002.82235289352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46002.82235289352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46002.82235289352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46002.82235289352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46002.82235289352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46002.82235289352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46002.82235289352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46002.82235289352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46002.82235289352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46002.82235289352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46002.82235289352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46002.82235289352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46002.82235289352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46002.82235289352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46002.82235289352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46002.82235289352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46002.82235289352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46002.82235289352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46002.82235289352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46002.82235289352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46002.82235289352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46002.82235289352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46002.82235289352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46002.82235289352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46002.82235289352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46002.82235289352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46002.82235289352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46002.82235289352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46002.82235289352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46002.82235289352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46002.82235289352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46002.82235289352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46002.82235289352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46002.82235289352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46002.82235289352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46002.82235289352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46002.82235289352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46002.82235289352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46002.82235289352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46002.82235289352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46002.82235289352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46002.82235289352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46002.82235289352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46002.82235289352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46002.82235289352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46002.82235289352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46002.82235289352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46002.82235289352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46002.82235289352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46002.82235289352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46002.82235289352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46002.82235289352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46002.82235289352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46002.82235289352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46002.82235289352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46002.82235289352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46002.82235289352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46002.82235289352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46002.82235289352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46002.82235289352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46002.82235289352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46002.82235289352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46002.82235289352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46002.82235289352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46002.82235289352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46002.82235289352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46002.82235289352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46002.82235289352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46002.82235289352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46002.82235289352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46002.82235289352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46002.82235289352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46002.82235289352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46002.82235289352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46002.82235289352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46002.82235289352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46002.82235289352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46002.82235289352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46002.82235289352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46002.82235289352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46002.82235289352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46002.82235289352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46002.82235289352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46002.82235289352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46002.82235289352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46002.82235289352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46002.82235289352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46002.82235289352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46002.82235289352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46002.82235289352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46002.82235289352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46002.82235289352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46002.82235289352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46002.82235289352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46002.82235289352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46002.82235289352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46002.82235289352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46002.82235289352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46002.82235289352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46002.82235289352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46002.82235289352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46002.82235289352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46002.82235289352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46002.82235289352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46002.82235289352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46002.82235289352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46002.82235289352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46002.82235289352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46002.82235289352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46002.82235289352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46002.82235289352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46002.82235289352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46002.82235289352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46002.82235289352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46002.82235289352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46002.82235289352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46002.82235289352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46002.82235289352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46002.82235289352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46002.82235289352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46002.82235289352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46002.82235289352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46002.82235289352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46002.82235289352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46002.82235289352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46002.82235289352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46002.82235289352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46002.82235289352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46002.82235289352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46002.82235289352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46002.82235289352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46002.82235289352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46002.82235289352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46002.82235289352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46002.82235289352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46002.82235289352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46002.82235289352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46002.82235289352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46002.82235289352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46002.82235289352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46002.82235289352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46002.82235289352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46002.82235289352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46002.82235289352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46002.82235289352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46002.82235289352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46002.82235289352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46002.82235289352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46002.82235289352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46002.82235289352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46002.82235289352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46002.82235289352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46002.82235289352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46002.82235289352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46002.82235289352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46002.82235289352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46002.82235289352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46002.82235289352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46002.82235289352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46002.82235289352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46002.82235289352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46002.82235289352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46002.82235289352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46002.82235289352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46002.82235289352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46002.82235289352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46002.82235289352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46002.82235289352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46002.82235289352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46002.82235289352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46002.82235289352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46002.82235289352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46002.82235289352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46002.82235289352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46002.82235289352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46002.82235289352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46002.82235289352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46002.82235289352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46002.82235289352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46002.82235289352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46002.82235289352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46002.82235289352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46002.82235289352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46002.82235289352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46002.82235289352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46002.82235289352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46002.82235289352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46002.82235289352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46002.82235289352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46002.82235289352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46002.82235289352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46002.82235289352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46002.82235289352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46002.82235289352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46002.82235289352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46002.82235289352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46002.82235289352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46002.82235289352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46002.82235289352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46002.82235289352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46002.82235289352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46002.82235289352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46002.82235289352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46002.82235289352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46002.82235289352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46002.82235289352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46002.82235289352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46002.82235289352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46002.82235289352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46002.82235289352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46002.82235289352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46002.82235289352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46002.82235289352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46002.82235289352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46002.82235289352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46002.82235289352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46002.82235289352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46002.82235289352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46002.82235289352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46002.82235289352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46002.82235289352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46002.82235289352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46002.82235289352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46002.82235289352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46002.82235289352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46002.82235289352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46002.82235289352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46002.82235289352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46002.82235289352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46002.82235289352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46002.82235289352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46002.82235289352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46002.82235289352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46002.82235289352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46002.82235289352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46002.82235289352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46002.82235289352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46002.82235289352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46002.82235289352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46002.82235289352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46002.82235289352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46002.82235289352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46002.82235289352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46002.82235289352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46002.82235289352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46002.82235289352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46002.82235289352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46002.82235289352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46002.82235289352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46002.82235289352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46002.82235289352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46002.82235289352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46002.82235289352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46002.82235289352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46002.82235289352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46002.82235289352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46002.82235289352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46002.82235289352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46002.82235289352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46002.82235289352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46002.82235289352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46002.82235289352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46002.82235289352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46002.82235289352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46002.82235289352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46002.82235289352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46002.82235289352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46002.82235289352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46002.82235289352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46002.82235289352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46002.82235289352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46002.82235289352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46002.82235289352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46002.82235289352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46002.82235289352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46002.82235289352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46002.82235289352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46002.82235289352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46002.82235289352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46002.82235289352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46002.82235289352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46002.82235289352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46002.82235289352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46002.82235289352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46002.82235289352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46002.82235289352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46002.82235289352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46002.82235289352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46002.82235289352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46002.82235289352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46002.82235289352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46002.82235289352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46002.82235289352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46002.82235289352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46002.82235289352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46002.82235289352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46002.82235289352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46002.82235289352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46002.82235289352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46002.82235289352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46002.82235289352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46002.82235289352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46002.82235289352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46002.82235289352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46002.82235289352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46002.82235289352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46002.82235289352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46002.82235289352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46002.82235289352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46002.82235289352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46002.82235289352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46002.82235289352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46002.82235289352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46002.82235289352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46002.82235289352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46002.82235289352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46002.82235289352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46002.82235289352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46002.82235289352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46002.82235289352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46002.82235289352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46002.82235289352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46002.82235289352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46002.82235289352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46002.82235289352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46002.82235289352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46002.82235289352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46002.82235289352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46002.82235289352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46002.82235289352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46002.82235289352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46002.82235289352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46002.82235289352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46002.82235289352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46002.82235289352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46002.82235289352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46002.82235289352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46002.82235289352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46002.82235289352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46002.82235289352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46002.82235289352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46002.82235289352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46002.82235289352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46002.82235289352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46002.82235289352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46002.82235289352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46002.82235289352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46002.82235289352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46002.82235289352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46002.82235289352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46002.82235289352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46002.82235289352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46002.82235289352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46002.82235289352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46002.82235289352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46002.82235289352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46002.82235289352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46002.82235289352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46002.82235289352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46002.82235289352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46002.82235289352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46002.82235289352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46002.82235289352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46002.82235289352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46002.82235289352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46002.82235289352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46002.82235289352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46002.82235289352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46002.82235289352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46002.82235289352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46002.82235289352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46002.82235289352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46002.82235289352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46002.82235289352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46002.82235289352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46002.82235289352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46002.82235289352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46002.82235289352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46002.82235289352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46002.82235289352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46002.82235289352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46002.82235289352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46002.82235289352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46002.82235289352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46002.82235289352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46002.82235289352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46002.82235289352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46002.82235289352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46002.82235289352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46002.82235289352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46002.82235289352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46002.82235289352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46002.82235289352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46002.82235289352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46002.82235289352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46002.82235289352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46002.82235289352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46002.82235289352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46002.82235289352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46002.82235289352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46002.82235289352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46002.82235289352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46002.82235289352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46002.82235289352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46002.82235289352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46002.82235289352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46002.82235289352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46002.82235289352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46002.82235289352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46002.82235289352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46002.82235289352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46002.82235289352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46002.82235289352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46002.82235289352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46002.82235289352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46002.82235289352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46002.82235289352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46002.82235289352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46002.82235289352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46002.82235289352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46002.82235289352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46002.82235289352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46002.82235289352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46002.82235289352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46002.82235289352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46002.82235289352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46002.82235289352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46002.82235289352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46002.82235289352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46002.82235289352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46002.82235289352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46002.82235289352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46002.82235289352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46002.82235289352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46002.82235289352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46002.82235289352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46002.82235289352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46002.82235289352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46002.82235289352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46002.82235289352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46002.82235289352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46002.82235289352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46002.82235289352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46002.82235289352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46002.82235289352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46002.82235289352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46002.82235289352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46002.82235289352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46002.82235289352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46002.82235289352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46002.82235289352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46002.82235289352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46002.82235289352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46002.82235289352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46002.82235289352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46002.82235289352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46002.82235289352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46002.82235289352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46002.82235289352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46002.82235289352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46002.82235289352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46002.82235289352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46002.82235289352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46002.82235289352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46002.82235289352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46002.82235289352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46002.82235289352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46002.82235289352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46002.82235289352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46002.82235289352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46002.82235289352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46002.82235289352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46002.82235289352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46002.82235289352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46002.82235289352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46002.82235289352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46002.82235289352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46002.82235289352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46002.82235289352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46002.82235289352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46002.82235289352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46002.82235289352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46002.82235289352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46002.82235289352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46002.82235289352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46002.82235289352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46002.82235289352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46002.82235289352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46002.82235289352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46002.82235289352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46002.82235289352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46002.82235289352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46002.82235289352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46002.82235289352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46002.82235289352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46002.82235289352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46002.82235289352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46002.82235289352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46002.82235289352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46002.82235289352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46002.82235289352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46002.82235289352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46002.82235289352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46002.82235289352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46002.82235289352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46002.82235289352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46002.82235289352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46002.82235289352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46002.82235289352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46002.82235289352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46002.82235289352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46002.82235289352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46002.82235289352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46002.82235289352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46002.82235289352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46002.82235289352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46002.82235289352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46002.82235289352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46002.82235289352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46002.82235289352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46002.82235289352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46002.82235289352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46002.82235289352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46002.82235289352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46002.82235289352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46002.82235289352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46002.82235289352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46002.82235289352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46002.82235289352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46002.82235289352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46002.82235289352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46002.82235289352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46002.82235289352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46002.82235289352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46002.82235289352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46002.82235289352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46002.82235289352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46002.82235289352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46002.82235289352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46002.82235289352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46002.82235289352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46002.82235289352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46002.82235289352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46002.82235289352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46002.82235289352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46002.82235289352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46002.82235289352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46002.82235289352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46002.82235289352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46002.82235289352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46002.82235289352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46002.82235289352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46002.82235289352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46002.82235289352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46002.82235289352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46002.82235289352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46002.82235289352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46002.82235289352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46002.82235289352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46002.82235289352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46002.82235289352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46002.82235289352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46002.82235289352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46002.82235289352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46002.82235289352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46002.82235289352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46002.82235289352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46002.82235289352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46002.82235289352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46002.82235289352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46002.82235289352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46002.82235289352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46002.82235289352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46002.82235289352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46002.82235289352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46002.82235289352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46002.82235289352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46002.82235289352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46002.82235289352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46002.82235289352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46002.82235289352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46002.82235289352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46002.82235289352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46002.82235289352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46002.82235289352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46002.82235289352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46002.82235289352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46002.82235289352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46002.82235289352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46002.82235289352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46002.82235289352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46002.82235289352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46002.82235289352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46002.82235289352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46002.82235289352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46002.82235289352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46002.82235289352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46002.82235289352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46002.82235289352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46002.82235289352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46002.82235289352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46002.82235289352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46002.82235289352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46002.82235289352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46002.82235289352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46002.82235289352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46002.82235289352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46002.82235289352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46002.82235289352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46002.82235289352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46002.82235289352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46002.82235289352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46002.82235289352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46002.82235289352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46002.82235289352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46002.82235289352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46002.82235289352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46002.82235289352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46002.82235289352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46002.82235289352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46002.82235289352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46002.82235289352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46002.82235289352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46002.82235289352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46002.82235289352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46002.82235289352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46002.82235289352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46002.82235289352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46002.82235289352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46002.82235289352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46002.82235289352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46002.82235289352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46002.82235289352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46002.82235289352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46002.82235289352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46002.82235289352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46002.82235289352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46002.82235289352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46002.82235289352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46002.82235289352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46002.82235289352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46002.82235289352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46002.82235289352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46002.82235289352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46002.82235289352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46002.82235289352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46002.82235289352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46002.82235289352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46002.82235289352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46002.82235289352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46002.82235289352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46002.82235289352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46002.82235289352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46002.82235289352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46002.82235289352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46002.82235289352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46002.82235289352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46002.82235289352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46002.82235289352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46002.82235289352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46002.82235289352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46002.82235289352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46002.82235289352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46002.82235289352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46002.82235289352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46002.82235289352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46002.82235289352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46002.82235289352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46002.82235289352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46002.82235289352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46002.82235289352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46002.82235289352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46002.82235289352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46002.82235289352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46002.82235289352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46002.82235289352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46002.82235289352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46002.82235289352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46002.82235289352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46002.82235289352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46002.82235289352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46002.82235289352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46002.82235289352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46002.82235289352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46002.82235289352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46002.82235289352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46002.82235289352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46002.82235289352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46002.82235289352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46002.82235289352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46002.82235289352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46002.82235289352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46002.82235289352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46002.82235289352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46002.82235289352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46002.82235289352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46002.82235289352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46002.82235289352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46002.82235289352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46002.82235289352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46002.82235289352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46002.82235289352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46002.82235289352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46002.82235289352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46002.82235289352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46002.82235289352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46002.82235289352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46002.82235289352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46002.82235289352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46002.82235289352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46002.82235289352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46002.82235289352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46002.82235289352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46002.82235289352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46002.82235289352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46002.82235289352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46002.82235289352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46002.82235289352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46002.82235289352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46002.82235289352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46002.82235289352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46002.82235289352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46002.82235289352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46002.82235289352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46002.82235289352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46002.82235289352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46002.82235289352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46002.82235289352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46002.82235289352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46002.82235289352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46002.82235289352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46002.82235289352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46002.82235289352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46002.82235289352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46002.82235289352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46002.82235289352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46002.82235289352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46002.82235289352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46002.82235289352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46002.82235289352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46002.82235289352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46002.82235289352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46002.82235289352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46002.82235289352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46002.82235289352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46002.82235289352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46002.82235289352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46002.82235289352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46002.82235289352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46002.82235289352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46002.82235289352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46002.82235289352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46002.82235289352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46002.82235289352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46002.82235289352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46002.82235289352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46002.82235289352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46002.82235289352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46002.82235289352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46002.82235289352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46002.82235289352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46002.82235289352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46002.82235289352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46002.82235289352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46002.82235289352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46002.82235289352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46002.82235289352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46002.82235289352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46002.82235289352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46002.82235289352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46002.82235289352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46002.82235289352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46002.82235289352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46002.82235289352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46002.82235289352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46002.82235289352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46002.82235289352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46002.82235289352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46002.82235289352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46002.82235289352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46002.82235289352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46002.82235289352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46002.82235289352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46002.82235289352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46002.82235289352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46002.82235289352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46002.82235289352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46002.82235289352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46002.82235289352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46002.82235289352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46002.82235289352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46002.82235289352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46002.82235289352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46002.82235289352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46002.82235289352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46002.82235289352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46002.82235289352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46002.82235289352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46002.82235289352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46002.82235289352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46002.82235289352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46002.82235289352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46002.82235289352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46002.82235289352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46002.82235289352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46002.82235289352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46002.82235289352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46002.82235289352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46002.82235289352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46002.82235289352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46002.82235289352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46002.82235289352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46002.82235289352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46002.82235289352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46002.82235289352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46002.82235289352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46002.82235289352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46002.82235289352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46002.82235289352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46002.82235289352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46002.82235289352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46002.82235289352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46002.82235289352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46002.82235289352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46002.82235289352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46002.82235289352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46002.82235289352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46002.82235289352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46002.82235289352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46002.82235289352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46002.82235289352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46002.82235289352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46002.82235289352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46002.82235289352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46002.82235289352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46002.82235289352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46002.82235289352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46002.82235289352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46002.82235289352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46002.82235289352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46002.82235289352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46002.82235289352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46002.82235289352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46002.82235289352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46002.82235289352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46002.82235289352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46002.82235289352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46002.82235289352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46002.82235289352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46002.82235289352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46002.82235289352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46002.82235289352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46002.82235289352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46002.82235289352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46002.82235289352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46002.82235289352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46002.82235289352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46002.82235289352</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299.34163530092337</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4.0282093749992782</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
      </c>
      <c r="C4" s="89"/>
      <c r="D4" s="87"/>
      <c r="E4" s="90"/>
      <c r="F4" s="91"/>
      <c r="G4" s="92">
        <f t="shared" ref="G4:G14" ca="1" si="1">IFERROR(NOW()-F4,"")</f>
        <v>46002.82235289352</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46002.82235289352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46002.82235289352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46002.82235289352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46002.82235289352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46002.82235289352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46002.82235289352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46002.82235289352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46002.82235289352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46002.82235289352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46002.82235289352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46002.822352662035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46002.822352662035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46002.822352662035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46002.822352662035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46002.822352662035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46002.822352662035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46002.822352662035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46002.822352662035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46002.822352662035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46002.822352662035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46002.822352662035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46002.822352662035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46002.822352662035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46002.822352662035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46002.822352662035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46002.822352662035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46002.822352662035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46002.822352662035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46002.822352662035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46002.822352662035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46002.822352662035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46002.822352662035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46002.822352662035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46002.822352662035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46002.822352662035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46002.822352662035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46002.822352662035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46002.822352662035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46002.822352662035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46002.822352662035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46002.822352662035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46002.822352662035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46002.822352662035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46002.822352662035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46002.822352662035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46002.822352662035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46002.822352662035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46002.822352662035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46002.822352662035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46002.822352662035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46002.822352662035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46002.822352662035</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46002.822352662035</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46002.822352662035</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46002.822352662035</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46002.822352662035</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opLeftCell="A14" workbookViewId="0">
      <selection activeCell="D25" sqref="D2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39125</v>
      </c>
    </row>
    <row r="2" spans="1:13" s="39" customFormat="1">
      <c r="A2" s="37" t="s">
        <v>39126</v>
      </c>
      <c r="B2" s="37" t="str">
        <f>IFERROR(VLOOKUP(D2,[1]DB!A:K,11,0),"")</f>
        <v>R5</v>
      </c>
      <c r="C2" s="37">
        <v>3</v>
      </c>
      <c r="D2" s="99" t="s">
        <v>36085</v>
      </c>
      <c r="E2" s="37" t="s">
        <v>39106</v>
      </c>
      <c r="F2" s="38">
        <v>45891.832060185188</v>
      </c>
      <c r="G2" s="101">
        <f ca="1">IFERROR(NOW()-F2,"")</f>
        <v>110.99029270833125</v>
      </c>
      <c r="H2" s="38">
        <v>45891.790393518517</v>
      </c>
      <c r="I2" s="37" t="str">
        <f>IFERROR(VLOOKUP(D2,[1]DB!A:F,6,0),"")</f>
        <v>Generator-SG</v>
      </c>
      <c r="J2" s="37" t="str">
        <f>IFERROR(VLOOKUP(D2,[1]DB!A:G,7,0),"")</f>
        <v>Vandalized</v>
      </c>
      <c r="K2" s="37" t="s">
        <v>39127</v>
      </c>
      <c r="L2" s="37" t="str">
        <f>IFERROR(VLOOKUP(D2,[1]DB!A:I,9,0),"")</f>
        <v>Latis</v>
      </c>
      <c r="M2" s="154"/>
    </row>
    <row r="3" spans="1:13" s="39" customFormat="1" ht="30.75">
      <c r="A3" s="37" t="s">
        <v>39128</v>
      </c>
      <c r="B3" s="37" t="str">
        <f>IFERROR(VLOOKUP(D3,[1]DB!A:K,11,0),"")</f>
        <v>R5</v>
      </c>
      <c r="C3" s="37">
        <v>1</v>
      </c>
      <c r="D3" s="37" t="s">
        <v>33407</v>
      </c>
      <c r="E3" s="37" t="s">
        <v>39109</v>
      </c>
      <c r="F3" s="38">
        <v>45926.188877314817</v>
      </c>
      <c r="G3" s="101">
        <f t="shared" ref="G3" ca="1" si="0">IFERROR(NOW()-F3,"")</f>
        <v>76.633475578702928</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39109</v>
      </c>
      <c r="F4" s="103">
        <v>45948.661111111112</v>
      </c>
      <c r="G4" s="104">
        <f t="shared" ref="G4" ca="1" si="1">IFERROR(NOW()-F4,"")</f>
        <v>54.16124178240716</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21.449054282405996</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5.7148644675908145</v>
      </c>
      <c r="H6" s="38">
        <v>45997.093599537038</v>
      </c>
      <c r="I6" s="37" t="str">
        <f>IFERROR(VLOOKUP(D6,[1]DB!A:F,6,0),"")</f>
        <v>SCECO</v>
      </c>
      <c r="J6" s="37" t="str">
        <f>IFERROR(VLOOKUP(D6,[1]DB!A:G,7,0),"")</f>
        <v>In progress</v>
      </c>
      <c r="K6" s="37" t="s">
        <v>39135</v>
      </c>
      <c r="L6" s="37" t="str">
        <f>IFERROR(VLOOKUP(D6,[1]DB!A:I,9,0),"")</f>
        <v>Latis</v>
      </c>
      <c r="M6" s="37"/>
    </row>
    <row r="7" spans="1:13">
      <c r="A7" s="37" t="s">
        <v>39136</v>
      </c>
      <c r="B7" s="37" t="str">
        <f>IFERROR(VLOOKUP(D7,[1]DB!A:K,11,0),"")</f>
        <v>R5</v>
      </c>
      <c r="C7" s="37">
        <v>1</v>
      </c>
      <c r="D7" s="37" t="s">
        <v>33475</v>
      </c>
      <c r="E7" s="37" t="s">
        <v>39106</v>
      </c>
      <c r="F7" s="38">
        <v>46002.119513888887</v>
      </c>
      <c r="G7" s="129">
        <f ca="1">IFERROR(NOW()-F7,"")</f>
        <v>0.70283900463255122</v>
      </c>
      <c r="H7" s="38">
        <v>46002.086875000001</v>
      </c>
      <c r="I7" s="37" t="str">
        <f>IFERROR(VLOOKUP(D7,[1]DB!A:F,6,0),"")</f>
        <v>SCECO</v>
      </c>
      <c r="J7" s="37" t="str">
        <f>IFERROR(VLOOKUP(D7,[1]DB!A:G,7,0),"")</f>
        <v>Good</v>
      </c>
      <c r="K7" s="99" t="s">
        <v>39137</v>
      </c>
      <c r="L7" s="37" t="str">
        <f>IFERROR(VLOOKUP(D7,[1]DB!A:I,9,0),"")</f>
        <v>Latis</v>
      </c>
      <c r="M7" s="37"/>
    </row>
    <row r="8" spans="1:13" ht="30.75">
      <c r="A8" s="151" t="s">
        <v>39138</v>
      </c>
      <c r="B8" s="151" t="str">
        <f>IFERROR(VLOOKUP(D8,[1]DB!A:K,11,0),"")</f>
        <v>R5</v>
      </c>
      <c r="C8" s="151">
        <v>1</v>
      </c>
      <c r="D8" s="99" t="s">
        <v>35712</v>
      </c>
      <c r="E8" s="151" t="s">
        <v>39106</v>
      </c>
      <c r="F8" s="152"/>
      <c r="G8" s="153">
        <f t="shared" ref="G8:G69" ca="1" si="3">IFERROR(NOW()-F8,"")</f>
        <v>46002.822352662035</v>
      </c>
      <c r="H8" s="152">
        <v>46002.729062500002</v>
      </c>
      <c r="I8" s="151" t="str">
        <f>IFERROR(VLOOKUP(D8,[1]DB!A:F,6,0),"")</f>
        <v>SCECO</v>
      </c>
      <c r="J8" s="151" t="str">
        <f>IFERROR(VLOOKUP(D8,[1]DB!A:G,7,0),"")</f>
        <v>Dead</v>
      </c>
      <c r="K8" s="151" t="s">
        <v>39139</v>
      </c>
      <c r="L8" s="151" t="str">
        <f>IFERROR(VLOOKUP(D8,[1]DB!A:I,9,0),"")</f>
        <v>Latis</v>
      </c>
      <c r="M8" s="151"/>
    </row>
    <row r="9" spans="1:13">
      <c r="A9" s="151" t="s">
        <v>39140</v>
      </c>
      <c r="B9" s="151" t="str">
        <f>IFERROR(VLOOKUP(D9,[1]DB!A:K,11,0),"")</f>
        <v>R5</v>
      </c>
      <c r="C9" s="151">
        <v>1</v>
      </c>
      <c r="D9" s="99" t="s">
        <v>35993</v>
      </c>
      <c r="E9" s="151" t="s">
        <v>39106</v>
      </c>
      <c r="F9" s="152">
        <v>46002.743275462963</v>
      </c>
      <c r="G9" s="153">
        <f ca="1">IFERROR(NOW()-F9,"")</f>
        <v>7.9077199072344229E-2</v>
      </c>
      <c r="H9" s="152">
        <v>46002.737743055557</v>
      </c>
      <c r="I9" s="151" t="str">
        <f>IFERROR(VLOOKUP(D9,[1]DB!A:F,6,0),"")</f>
        <v>Generator-SG</v>
      </c>
      <c r="J9" s="151" t="str">
        <f>IFERROR(VLOOKUP(D9,[1]DB!A:G,7,0),"")</f>
        <v>Vandalized</v>
      </c>
      <c r="K9" s="151" t="s">
        <v>39141</v>
      </c>
      <c r="L9" s="151" t="str">
        <f>IFERROR(VLOOKUP(D9,[1]DB!A:I,9,0),"")</f>
        <v>Latis</v>
      </c>
      <c r="M9" s="151"/>
    </row>
    <row r="10" spans="1:13">
      <c r="A10" s="151" t="s">
        <v>39142</v>
      </c>
      <c r="B10" s="151" t="str">
        <f>IFERROR(VLOOKUP(D10,[1]DB!A:K,11,0),"")</f>
        <v>R5</v>
      </c>
      <c r="C10" s="151">
        <v>4</v>
      </c>
      <c r="D10" s="151" t="s">
        <v>38218</v>
      </c>
      <c r="E10" s="151" t="s">
        <v>39106</v>
      </c>
      <c r="F10" s="152">
        <v>46002.761331018519</v>
      </c>
      <c r="G10" s="153">
        <f t="shared" ca="1" si="3"/>
        <v>6.1021643516141921E-2</v>
      </c>
      <c r="H10" s="152">
        <v>46002.754328703704</v>
      </c>
      <c r="I10" s="151" t="str">
        <f>IFERROR(VLOOKUP(D10,[1]DB!A:F,6,0),"")</f>
        <v>SCECO</v>
      </c>
      <c r="J10" s="151" t="str">
        <f>IFERROR(VLOOKUP(D10,[1]DB!A:G,7,0),"")</f>
        <v>Haj Removal</v>
      </c>
      <c r="K10" s="151" t="s">
        <v>39143</v>
      </c>
      <c r="L10" s="151" t="str">
        <f>IFERROR(VLOOKUP(D10,[1]DB!A:I,9,0),"")</f>
        <v>Latis</v>
      </c>
      <c r="M10" s="151"/>
    </row>
    <row r="11" spans="1:13">
      <c r="A11" s="151" t="s">
        <v>39144</v>
      </c>
      <c r="B11" s="151" t="str">
        <f>IFERROR(VLOOKUP(D11,[1]DB!A:K,11,0),"")</f>
        <v>R5</v>
      </c>
      <c r="C11" s="151">
        <v>1</v>
      </c>
      <c r="D11" s="151" t="s">
        <v>31458</v>
      </c>
      <c r="E11" s="151" t="s">
        <v>39109</v>
      </c>
      <c r="F11" s="152"/>
      <c r="G11" s="153">
        <f t="shared" ca="1" si="3"/>
        <v>46002.822352662035</v>
      </c>
      <c r="H11" s="152">
        <v>46002.790231481478</v>
      </c>
      <c r="I11" s="151" t="str">
        <f>IFERROR(VLOOKUP(D11,[1]DB!A:F,6,0),"")</f>
        <v>SCECO</v>
      </c>
      <c r="J11" s="151" t="str">
        <f>IFERROR(VLOOKUP(D11,[1]DB!A:G,7,0),"")</f>
        <v>Good</v>
      </c>
      <c r="K11" s="151" t="s">
        <v>39145</v>
      </c>
      <c r="L11" s="151" t="str">
        <f>IFERROR(VLOOKUP(D11,[1]DB!A:I,9,0),"")</f>
        <v>Latis</v>
      </c>
      <c r="M11" s="151"/>
    </row>
    <row r="12" spans="1:13">
      <c r="A12" s="151"/>
      <c r="B12" s="151" t="str">
        <f>IFERROR(VLOOKUP(D12,[1]DB!A:K,11,0),"")</f>
        <v/>
      </c>
      <c r="C12" s="151"/>
      <c r="D12" s="151"/>
      <c r="E12" s="151"/>
      <c r="F12" s="152"/>
      <c r="G12" s="153">
        <f t="shared" ca="1" si="3"/>
        <v>46002.822352662035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46002.822352662035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46002.822352662035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46002.822352662035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46002.822352662035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46002.822352662035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46002.822352662035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46002.822352662035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46002.822352662035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46002.822352662035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46002.822352662035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46002.822352662035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46002.822352662035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46002.822352662035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46002.822352662035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46002.822352662035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46002.822352662035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46002.822352662035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46002.822352662035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46002.822352662035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46002.822352662035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46002.822352662035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46002.822352662035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46002.822352662035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46002.822352662035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46002.822352662035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46002.822352662035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46002.822352662035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46002.822352662035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46002.822352662035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46002.822352662035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46002.822352662035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46002.822352662035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46002.822352662035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46002.822352662035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46002.822352662035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46002.822352662035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46002.822352662035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46002.822352662035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46002.822352662035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46002.822352662035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46002.822352662035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46002.822352662035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46002.822352662035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46002.822352662035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46002.822352662035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46002.822352662035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46002.822352662035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46002.822352662035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46002.822352662035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46002.822352662035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46002.822352662035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46002.822352662035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46002.822352662035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46002.822352662035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46002.822352662035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46002.822352662035</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46002.822352662035</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4">IFERROR(NOW()-F70,"")</f>
        <v>46002.822352662035</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46002.822352662035</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46002.822352662035</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46002.822352662035</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46002.822352662035</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46002.822352662035</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46002.822352662035</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14" t="str">
        <f>IFERROR(VLOOKUP(D2,DB!A:K,11,0),"")</f>
        <v>R6</v>
      </c>
      <c r="C2" s="115">
        <v>1</v>
      </c>
      <c r="D2" s="114" t="s">
        <v>32740</v>
      </c>
      <c r="E2" s="136" t="s">
        <v>39106</v>
      </c>
      <c r="F2" s="116">
        <v>46002.751203703701</v>
      </c>
      <c r="G2" s="72">
        <f t="shared" ref="G2:G51" ca="1" si="0">IFERROR(NOW()-F2,"-")</f>
        <v>7.114918981824303E-2</v>
      </c>
      <c r="H2" s="116">
        <v>46002.745370370372</v>
      </c>
      <c r="I2" s="114" t="str">
        <f>IFERROR(VLOOKUP(D2,DB!A:F,6,0),"")</f>
        <v>SCECO</v>
      </c>
      <c r="J2" s="114" t="str">
        <f>IFERROR(VLOOKUP(D2,DB!A:G,7,0),"")</f>
        <v>Vandalized+No BB Design</v>
      </c>
      <c r="K2" s="117" t="s">
        <v>39147</v>
      </c>
      <c r="L2" s="131" t="str">
        <f>IFERROR(VLOOKUP(D2,DB!A:I,9,0),"")</f>
        <v>Latis</v>
      </c>
    </row>
    <row r="3" spans="1:16382" ht="31.5" customHeight="1">
      <c r="A3" s="113"/>
      <c r="B3" s="114" t="str">
        <f>IFERROR(VLOOKUP(D3,DB!A:K,11,0),"")</f>
        <v/>
      </c>
      <c r="C3" s="115"/>
      <c r="D3" s="114"/>
      <c r="E3" s="136"/>
      <c r="F3" s="116"/>
      <c r="G3" s="72">
        <f t="shared" ca="1" si="0"/>
        <v>46002.82235289352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46002.82235289352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46002.82235289352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46002.82235289352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46002.82235289352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46002.82235289352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46002.82235289352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46002.82235289352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46002.82235289352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46002.82235289352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46002.82235289352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46002.82235289352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46002.82235289352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46002.82235289352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46002.82235289352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46002.82235289352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46002.82235289352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46002.82235289352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46002.82235289352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46002.82235289352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46002.82235289352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46002.82235289352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46002.82235289352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46002.82235289352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46002.82235289352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46002.82235289352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46002.82235289352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46002.82235289352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46002.82235289352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46002.82235289352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46002.82235289352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46002.82235289352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46002.82235289352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46002.82235289352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46002.82235289352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46002.82235289352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46002.82235289352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46002.82235289352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46002.82235289352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46002.82235289352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46002.82235289352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46002.82235289352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46002.82235289352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46002.82235289352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46002.82235289352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46002.82235289352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46002.82235289352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46002.82235289352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46002.82235289352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46002.82235289352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46002.82235289352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46002.82235289352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46002.82235289352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46002.82235289352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46002.82235289352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46002.82235289352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46002.82235289352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46002.82235289352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46002.82235289352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46002.82235289352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46002.82235289352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46002.82235289352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46002.82235289352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46002.82235289352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46002.82235289352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46002.82235289352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46002.82235289352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46002.82235289352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46002.82235289352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46002.82235289352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46002.82235289352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46002.82235289352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46002.82235289352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46002.82235289352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46002.82235289352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46002.82235289352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46002.82235289352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46002.82235289352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46002.82235289352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46002.82235289352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46002.82235289352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46002.82235289352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46002.82235289352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46002.82235289352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46002.82235289352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46002.82235289352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46002.82235289352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46002.82235289352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46002.82235289352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46002.82235289352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46002.82235289352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46002.82235289352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46002.82235289352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46002.82235289352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46002.82235289352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46002.82235289352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46002.82235289352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46002.82235289352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46002.82235289352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46002.82235289352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46002.82235289352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46002.82235289352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46002.82235289352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46002.82235289352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46002.82235289352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46002.82235289352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46002.82235289352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46002.82235289352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46002.82235289352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46002.82235289352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46002.82235289352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46002.82235289352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46002.82235289352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46002.82235289352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46002.82235289352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46002.82235289352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46002.82235289352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46002.82235289352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46002.82235289352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46002.82235289352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46002.82235289352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46002.82235289352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46002.82235289352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46002.82235289352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46002.82235289352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46002.82235289352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46002.82235289352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46002.82235289352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46002.82235289352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46002.82235289352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46002.82235289352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46002.82235289352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46002.82235289352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46002.82235289352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46002.82235289352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46002.82235289352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46002.82235289352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46002.82235289352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46002.82235289352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46002.82235289352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46002.82235289352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46002.82235289352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46002.82235289352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46002.82235289352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46002.82235289352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46002.82235289352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46002.82235289352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46002.82235289352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46002.82235289352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46002.82235289352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46002.82235289352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46002.82235289352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46002.82235289352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46002.82235289352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46002.82235289352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46002.82235289352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46002.82235289352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46002.82235289352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46002.82235289352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46002.82235289352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46002.82235289352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46002.82235289352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46002.82235289352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46002.82235289352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46002.82235289352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46002.82235289352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46002.82235289352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46002.82235289352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46002.82235289352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46002.82235289352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46002.82235289352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46002.82235289352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46002.82235289352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46002.82235289352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46002.82235289352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46002.82235289352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46002.82235289352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46002.82235289352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46002.82235289352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46002.82235289352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46002.82235289352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46002.82235289352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46002.82235289352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46002.82235289352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46002.82235289352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46002.82235289352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46002.82235289352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46002.82235289352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46002.82235289352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46002.82235289352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46002.82235289352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46002.82235289352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46002.82235289352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46002.82235289352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46002.82235289352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46002.82235289352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46002.82235289352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46002.82235289352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46002.82235289352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46002.82235289352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46002.82235289352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46002.82235289352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46002.82235289352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46002.82235289352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46002.82235289352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46002.82235289352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46002.82235289352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46002.82235289352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46002.82235289352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46002.82235289352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46002.82235289352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46002.82235289352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46002.82235289352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46002.82235289352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46002.82235289352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46002.82235289352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46002.82235289352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46002.82235289352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46002.82235289352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46002.82235289352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46002.82235289352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46002.82235289352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46002.82235289352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46002.82235289352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46002.82235289352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46002.82235289352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46002.82235289352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46002.82235289352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46002.82235289352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46002.82235289352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46002.82235289352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46002.82235289352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46002.82235289352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46002.82235289352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46002.82235289352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46002.82235289352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46002.82235289352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46002.82235289352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46002.82235289352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46002.82235289352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46002.82235289352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46002.82235289352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46002.82235289352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46002.82235289352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46002.82235289352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46002.82235289352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46002.82235289352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46002.82235289352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46002.82235289352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46002.82235289352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46002.82235289352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46002.82235289352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46002.82235289352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46002.82235289352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46002.82235289352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46002.82235289352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46002.82235289352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46002.82235289352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46002.82235289352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46002.82235289352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46002.82235289352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46002.82235289352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46002.82235289352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46002.82235289352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46002.82235289352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46002.82235289352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46002.82235289352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46002.82235289352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46002.82235289352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46002.82235289352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46002.82235289352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46002.82235289352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46002.82235289352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46002.82235289352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46002.82235289352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46002.82235289352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46002.82235289352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46002.82235289352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46002.82235289352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46002.82235289352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46002.82235289352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46002.82235289352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46002.82235289352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46002.82235289352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46002.82235289352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46002.82235289352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46002.82235289352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46002.82235289352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46002.82235289352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46002.82235289352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46002.82235289352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46002.82235289352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46002.82235289352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46002.82235289352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46002.82235289352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46002.82235289352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46002.82235289352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46002.82235289352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46002.82235289352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46002.82235289352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46002.82235289352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46002.82235289352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46002.82235289352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46002.82235289352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46002.82235289352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46002.82235289352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46002.82235289352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46002.82235289352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46002.82235289352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46002.82235289352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46002.82235289352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46002.82235289352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46002.82235289352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46002.82235289352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46002.82235289352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46002.82235289352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46002.82235289352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46002.82235289352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46002.82235289352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46002.82235289352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46002.82235289352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46002.82235289352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46002.82235289352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46002.82235289352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46002.82235289352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46002.82235289352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46002.82235289352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46002.82235289352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46002.82235289352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46002.82235289352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46002.82235289352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46002.82235289352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46002.82235289352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46002.82235289352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46002.82235289352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46002.82235289352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46002.82235289352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46002.82235289352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46002.82235289352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46002.82235289352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46002.82235289352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46002.82235289352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46002.82235289352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46002.82235289352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46002.82235289352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46002.82235289352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46002.82235289352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46002.82235289352</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46002.82235289352</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46002.82235289352</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46002.82235289352</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2025-12-11T16:46:16Z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