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205" documentId="120_S{2AC9BD13-BADA-5192-A53E-5A8FF88502F6}" xr6:coauthVersionLast="47" xr6:coauthVersionMax="47" xr10:uidLastSave="{E156BC07-36FC-40F9-9529-3C3227AD31BB}"/>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G2" i="1"/>
  <c r="B5" i="5"/>
  <c r="G5" i="5"/>
  <c r="I5" i="5"/>
  <c r="J5" i="5"/>
  <c r="L5"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6" i="5"/>
  <c r="G7" i="5"/>
  <c r="G8"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<sst xmlns="http://schemas.openxmlformats.org/spreadsheetml/2006/main" count="180282" uniqueCount="39125">
  <si>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</si>
  <si>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</si>
  <si>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</si>
  <si>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</si>
  <si>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</si>
  <si>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</si>
  <si>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</si>
  <si>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</si>
  <si>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</si>
  <si>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</si>
  <si>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</si>
  <si>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</si>
  <si>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</si>
  <si>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</si>
  <si>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</si>
  <si>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</si>
  <si>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</si>
  <si>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</si>
  <si>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</si>
  <si>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</si>
  <si>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</si>
  <si>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</si>
  <si>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</si>
  <si>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</si>
  <si>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</si>
  <si>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</si>
  <si>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</si>
  <si>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</si>
  <si>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</si>
  <si>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</si>
  <si>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</si>
  <si>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</si>
  <si>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</si>
  <si>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</si>
  <si>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</si>
  <si>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</si>
  <si>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</si>
  <si>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</si>
  <si>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</si>
  <si>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</si>
  <si>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</si>
  <si>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</si>
  <si>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</si>
  <si>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</si>
  <si>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</si>
  <si>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</si>
  <si>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</si>
  <si>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</si>
  <si>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</si>
  <si>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</si>
  <si>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</si>
  <si>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</si>
  <si>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</si>
  <si>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</si>
  <si>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</si>
  <si>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</si>
  <si>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</si>
  <si>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</si>
  <si>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</si>
  <si>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</si>
  <si>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</si>
  <si>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</si>
  <si>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</si>
  <si>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</si>
  <si>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</si>
  <si>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</si>
  <si>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</si>
  <si>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</si>
  <si>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</si>
  <si>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</si>
  <si>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</si>
  <si>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</si>
  <si>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</si>
  <si>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</si>
  <si>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</si>
  <si>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</si>
  <si>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</si>
  <si>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</si>
  <si>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</si>
  <si>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</si>
  <si>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</si>
  <si>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</si>
  <si>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</si>
  <si>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</si>
  <si>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</si>
  <si>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</si>
  <si>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</si>
  <si>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</si>
  <si>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</si>
  <si>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</si>
  <si>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</si>
  <si>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</si>
  <si>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</si>
  <si>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</si>
  <si>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</si>
  <si>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</si>
  <si>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</si>
  <si>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</si>
  <si>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</si>
  <si>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</si>
  <si>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</si>
  <si>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</si>
  <si>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</si>
  <si>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</si>
  <si>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</si>
  <si>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</si>
  <si>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</si>
  <si>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</si>
  <si>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</si>
  <si>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</si>
  <si>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</si>
  <si>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</si>
  <si>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</si>
  <si>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</si>
  <si>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</si>
  <si>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</si>
  <si>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</si>
  <si>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</si>
  <si>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</si>
  <si>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</si>
  <si>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</si>
  <si>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</si>
  <si>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</si>
  <si>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</si>
  <si>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</si>
  <si>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</si>
  <si>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</si>
  <si>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</si>
  <si>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</si>
  <si>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</si>
  <si>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</si>
  <si>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</si>
  <si>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</si>
  <si>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</si>
  <si>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</si>
  <si>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</si>
  <si>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</si>
  <si>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</si>
  <si>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</si>
  <si>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</si>
  <si>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</si>
  <si>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</si>
  <si>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</si>
  <si>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</si>
  <si>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</si>
  <si>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</si>
  <si>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</si>
  <si>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</si>
  <si>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</si>
  <si>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</si>
  <si>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</si>
  <si>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</si>
  <si>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</si>
  <si>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</si>
  <si>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</si>
  <si>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</si>
  <si>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</si>
  <si>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</si>
  <si>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</si>
  <si>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</si>
  <si>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</si>
  <si>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</si>
  <si>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</si>
  <si>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</si>
  <si>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</si>
  <si>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</si>
  <si>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</si>
  <si>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</si>
  <si>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</si>
  <si>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</si>
  <si>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</si>
  <si>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</si>
  <si>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</si>
  <si>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</si>
  <si>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</si>
  <si>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</si>
  <si>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</si>
  <si>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</si>
  <si>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</si>
  <si>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</si>
  <si>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</si>
  <si>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</si>
  <si>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</si>
  <si>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</si>
  <si>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</si>
  <si>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</si>
  <si>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</si>
  <si>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</si>
  <si>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</si>
  <si>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</si>
  <si>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</si>
  <si>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</si>
  <si>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</si>
  <si>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</si>
  <si>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</si>
  <si>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</si>
  <si>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</si>
  <si>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</si>
  <si>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</si>
  <si>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</si>
  <si>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</si>
  <si>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</si>
  <si>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</si>
  <si>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</si>
  <si>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</si>
  <si>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</si>
  <si>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</si>
  <si>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</si>
  <si>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</si>
  <si>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</si>
  <si>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</si>
  <si>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</si>
  <si>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</si>
  <si>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</si>
  <si>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</si>
  <si>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</si>
  <si>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</si>
  <si>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</si>
  <si>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</si>
  <si>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</si>
  <si>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</si>
  <si>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</si>
  <si>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</si>
  <si>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</si>
  <si>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</si>
  <si>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</si>
  <si>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</si>
  <si>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</si>
  <si>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</si>
  <si>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</si>
  <si>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</si>
  <si>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</si>
  <si>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</si>
  <si>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</si>
  <si>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</si>
  <si>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</si>
  <si>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</si>
  <si>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</si>
  <si>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</si>
  <si>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</si>
  <si>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</si>
  <si>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</si>
  <si>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</si>
  <si>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</si>
  <si>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</si>
  <si>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</si>
  <si>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</si>
  <si>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</si>
  <si>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</si>
  <si>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</si>
  <si>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</si>
  <si>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</si>
  <si>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</si>
  <si>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</si>
  <si>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</si>
  <si>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</si>
  <si>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</si>
  <si>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</si>
  <si>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</si>
  <si>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</si>
  <si>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</si>
  <si>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</si>
  <si>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</si>
  <si>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</si>
  <si>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</si>
  <si>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</si>
  <si>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</si>
  <si>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</si>
  <si>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</si>
  <si>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</si>
  <si>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</si>
  <si>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</si>
  <si>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</si>
  <si>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</si>
  <si>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</si>
  <si>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</si>
  <si>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</si>
  <si>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</si>
  <si>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</si>
  <si>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</si>
  <si>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</si>
  <si>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</si>
  <si>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</si>
  <si>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</si>
  <si>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</si>
  <si>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</si>
  <si>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</si>
  <si>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</si>
  <si>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</si>
  <si>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</si>
  <si>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</si>
  <si>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</si>
  <si>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</si>
  <si>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</si>
  <si>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</si>
  <si>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</si>
  <si>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</si>
  <si>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</si>
  <si>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</si>
  <si>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</si>
  <si>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</si>
  <si>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</si>
  <si>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</si>
  <si>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</si>
  <si>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</si>
  <si>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</si>
  <si>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</si>
  <si>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</si>
  <si>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</si>
  <si>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</si>
  <si>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</si>
  <si>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</si>
  <si>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</si>
  <si>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</si>
  <si>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</si>
  <si>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</si>
  <si>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</si>
  <si>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</si>
  <si>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</si>
  <si>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</si>
  <si>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</si>
  <si>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</si>
  <si>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</si>
  <si>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</si>
  <si>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</si>
  <si>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</si>
  <si>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</si>
  <si>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</si>
  <si>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</si>
  <si>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</si>
  <si>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</si>
  <si>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</si>
  <si>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</si>
  <si>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</si>
  <si>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</si>
  <si>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</si>
  <si>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</si>
  <si>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</si>
  <si>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</si>
  <si>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</si>
  <si>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</si>
  <si>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</si>
  <si>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</si>
  <si>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</si>
  <si>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</si>
  <si>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</si>
  <si>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</si>
  <si>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</si>
  <si>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</si>
  <si>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</si>
  <si>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</si>
  <si>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</si>
  <si>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</si>
  <si>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</si>
  <si>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</si>
  <si>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</si>
  <si>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</si>
  <si>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</si>
  <si>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</si>
  <si>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</si>
  <si>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</si>
  <si>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</si>
  <si>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</si>
  <si>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</si>
  <si>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</si>
  <si>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</si>
  <si>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</si>
  <si>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</si>
  <si>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</si>
  <si>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</si>
  <si>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</si>
  <si>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</si>
  <si>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</si>
  <si>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</si>
  <si>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</si>
  <si>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</si>
  <si>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</si>
  <si>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</si>
  <si>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</si>
  <si>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</si>
  <si>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</si>
  <si>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</si>
  <si>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</si>
  <si>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</si>
  <si>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</si>
  <si>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</si>
  <si>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</si>
  <si>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</si>
  <si>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</si>
  <si>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</si>
  <si>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</si>
  <si>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</si>
  <si>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</si>
  <si>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</si>
  <si>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</si>
  <si>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</si>
  <si>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</si>
  <si>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</si>
  <si>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</si>
  <si>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</si>
  <si>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</si>
  <si>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</si>
  <si>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</si>
  <si>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</si>
  <si>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</si>
  <si>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</si>
  <si>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</si>
  <si>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</si>
  <si>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</si>
  <si>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</si>
  <si>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</si>
  <si>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</si>
  <si>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</si>
  <si>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</si>
  <si>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</si>
  <si>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</si>
  <si>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</si>
  <si>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</si>
  <si>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</si>
  <si>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</si>
  <si>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</si>
  <si>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</si>
  <si>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</si>
  <si>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</si>
  <si>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</si>
  <si>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</si>
  <si>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</si>
  <si>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</si>
  <si>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</si>
  <si>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</si>
  <si>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</si>
  <si>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</si>
  <si>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</si>
  <si>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</si>
  <si>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</si>
  <si>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</si>
  <si>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</si>
  <si>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</si>
  <si>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</si>
  <si>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</si>
  <si>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</si>
  <si>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</si>
  <si>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</si>
  <si>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</si>
  <si>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</si>
  <si>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</si>
  <si>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</si>
  <si>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</si>
  <si>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</si>
  <si>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</si>
  <si>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</si>
  <si>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</si>
  <si>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</si>
  <si>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</si>
  <si>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</si>
  <si>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</si>
  <si>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</si>
  <si>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</si>
  <si>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</si>
  <si>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</si>
  <si>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</si>
  <si>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</si>
  <si>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</si>
  <si>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</si>
  <si>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</si>
  <si>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</si>
  <si>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</si>
  <si>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</si>
  <si>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</si>
  <si>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</si>
  <si>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</si>
  <si>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</si>
  <si>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</si>
  <si>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</si>
  <si>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</si>
  <si>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</si>
  <si>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</si>
  <si>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</si>
  <si>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</si>
  <si>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</si>
  <si>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</si>
  <si>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</si>
  <si>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</si>
  <si>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</si>
  <si>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</si>
  <si>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</si>
  <si>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</si>
  <si>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</si>
  <si>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</si>
  <si>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</si>
  <si>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</si>
  <si>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</si>
  <si>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</si>
  <si>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</si>
  <si>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</si>
  <si>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</si>
  <si>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</si>
  <si>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</si>
  <si>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</si>
  <si>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</si>
  <si>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</si>
  <si>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</si>
  <si>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</si>
  <si>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</si>
  <si>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</si>
  <si>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</si>
  <si>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</si>
  <si>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</si>
  <si>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</si>
  <si>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</si>
  <si>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</si>
  <si>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</si>
  <si>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</si>
  <si>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</si>
  <si>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</si>
  <si>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</si>
  <si>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</si>
  <si>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</si>
  <si>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</si>
  <si>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</si>
  <si>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</si>
  <si>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</si>
  <si>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</si>
  <si>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</si>
  <si>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</si>
  <si>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</si>
  <si>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</si>
  <si>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</si>
  <si>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</si>
  <si>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</si>
  <si>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</si>
  <si>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</si>
  <si>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</si>
  <si>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</si>
  <si>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</si>
  <si>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</si>
  <si>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</si>
  <si>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</si>
  <si>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</si>
  <si>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</si>
  <si>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</si>
  <si>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</si>
  <si>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</si>
  <si>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</si>
  <si>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</si>
  <si>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</si>
  <si>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</si>
  <si>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</si>
  <si>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</si>
  <si>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</si>
  <si>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</si>
  <si>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</si>
  <si>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</si>
  <si>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</si>
  <si>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</si>
  <si>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</si>
  <si>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</si>
  <si>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</si>
  <si>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</si>
  <si>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</si>
  <si>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</si>
  <si>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</si>
  <si>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</si>
  <si>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</si>
  <si>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</si>
  <si>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</si>
  <si>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</si>
  <si>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</si>
  <si>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</si>
  <si>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</si>
  <si>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</si>
  <si>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</si>
  <si>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</si>
  <si>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</si>
  <si>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</si>
  <si>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</si>
  <si>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</si>
  <si>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</si>
  <si>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</si>
  <si>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</si>
  <si>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</si>
  <si>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</si>
  <si>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</si>
  <si>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</si>
  <si>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</si>
  <si>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</si>
  <si>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</si>
  <si>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</si>
  <si>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</si>
  <si>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</si>
  <si>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</si>
  <si>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</si>
  <si>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</si>
  <si>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</si>
  <si>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</si>
  <si>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</si>
  <si>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</si>
  <si>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</si>
  <si>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</si>
  <si>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</si>
  <si>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</si>
  <si>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</si>
  <si>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</si>
  <si>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</si>
  <si>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</si>
  <si>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</si>
  <si>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</si>
  <si>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</si>
  <si>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</si>
  <si>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</si>
  <si>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</si>
  <si>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</si>
  <si>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</si>
  <si>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</si>
  <si>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</si>
  <si>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</si>
  <si>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</si>
  <si>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</si>
  <si>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</si>
  <si>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</si>
  <si>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</si>
  <si>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</si>
  <si>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</si>
  <si>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</si>
  <si>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</si>
  <si>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</si>
  <si>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</si>
  <si>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</si>
  <si>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</si>
  <si>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</si>
  <si>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</si>
  <si>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</si>
  <si>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</si>
  <si>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</si>
  <si>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</si>
  <si>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</si>
  <si>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</si>
  <si>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</si>
  <si>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</si>
  <si>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</si>
  <si>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</si>
  <si>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</si>
  <si>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</si>
  <si>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</si>
  <si>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</si>
  <si>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</si>
  <si>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</si>
  <si>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</si>
  <si>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</si>
  <si>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</si>
  <si>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</si>
  <si>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</si>
  <si>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</si>
  <si>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</si>
  <si>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</si>
  <si>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</si>
  <si>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</si>
  <si>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</si>
  <si>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</si>
  <si>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</si>
  <si>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</si>
  <si>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</si>
  <si>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</si>
  <si>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</si>
  <si>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</si>
  <si>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</si>
  <si>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</si>
  <si>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</si>
  <si>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</si>
  <si>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</si>
  <si>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</si>
  <si>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</si>
  <si>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</si>
  <si>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</si>
  <si>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</si>
  <si>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</si>
  <si>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</si>
  <si>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</si>
  <si>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</si>
  <si>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</si>
  <si>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</si>
  <si>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</si>
  <si>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</si>
  <si>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</si>
  <si>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</si>
  <si>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</si>
  <si>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</si>
  <si>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</si>
  <si>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</si>
  <si>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</si>
  <si>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</si>
  <si>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</si>
  <si>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</si>
  <si>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</si>
  <si>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</si>
  <si>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</si>
  <si>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</si>
  <si>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</si>
  <si>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</si>
  <si>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</si>
  <si>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</si>
  <si>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</si>
  <si>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</si>
  <si>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</si>
  <si>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</si>
  <si>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</si>
  <si>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</si>
  <si>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</si>
  <si>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</si>
  <si>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</si>
  <si>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</si>
  <si>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</si>
  <si>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</si>
  <si>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</si>
  <si>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</si>
  <si>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</si>
  <si>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</si>
  <si>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</si>
  <si>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</si>
  <si>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</si>
  <si>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</si>
  <si>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</si>
  <si>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</si>
  <si>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</si>
  <si>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</si>
  <si>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</si>
  <si>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</si>
  <si>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</si>
  <si>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</si>
  <si>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</si>
  <si>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</si>
  <si>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</si>
  <si>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</si>
  <si>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</si>
  <si>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</si>
  <si>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</si>
  <si>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</si>
  <si>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</si>
  <si>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</si>
  <si>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</si>
  <si>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</si>
  <si>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</si>
  <si>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</si>
  <si>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</si>
  <si>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</si>
  <si>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</si>
  <si>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</si>
  <si>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</si>
  <si>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</si>
  <si>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</si>
  <si>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</si>
  <si>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</si>
  <si>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</si>
  <si>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</si>
  <si>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</si>
  <si>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</si>
  <si>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</si>
  <si>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</si>
  <si>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</si>
  <si>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</si>
  <si>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</si>
  <si>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</si>
  <si>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</si>
  <si>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</si>
  <si>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</si>
  <si>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</si>
  <si>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</si>
  <si>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</si>
  <si>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</si>
  <si>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</si>
  <si>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</si>
  <si>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</si>
  <si>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</si>
  <si>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</si>
  <si>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</si>
  <si>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</si>
  <si>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</si>
  <si>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</si>
  <si>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</si>
  <si>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</si>
  <si>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</si>
  <si>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</si>
  <si>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</si>
  <si>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</si>
  <si>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</si>
  <si>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</si>
  <si>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</si>
  <si>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</si>
  <si>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</si>
  <si>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</si>
  <si>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</si>
  <si>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</si>
  <si>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</si>
  <si>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</si>
  <si>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</si>
  <si>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</si>
  <si>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</si>
  <si>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</si>
  <si>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</si>
  <si>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</si>
  <si>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</si>
  <si>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</si>
  <si>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</si>
  <si>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</si>
  <si>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</si>
  <si>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</si>
  <si>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</si>
  <si>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</si>
  <si>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</si>
  <si>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</si>
  <si>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</si>
  <si>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</si>
  <si>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</si>
  <si>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</si>
  <si>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</si>
  <si>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</si>
  <si>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</si>
  <si>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</si>
  <si>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</si>
  <si>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</si>
  <si>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</si>
  <si>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</si>
  <si>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</si>
  <si>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</si>
  <si>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</si>
  <si>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</si>
  <si>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</si>
  <si>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</si>
  <si>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</si>
  <si>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</si>
  <si>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</si>
  <si>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</si>
  <si>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</si>
  <si>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</si>
  <si>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</si>
  <si>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</si>
  <si>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</si>
  <si>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</si>
  <si>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</si>
  <si>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</si>
  <si>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</si>
  <si>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</si>
  <si>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</si>
  <si>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</si>
  <si>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</si>
  <si>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</si>
  <si>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</si>
  <si>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</si>
  <si>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</si>
  <si>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</si>
  <si>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</si>
  <si>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</si>
  <si>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</si>
  <si>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</si>
  <si>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</si>
  <si>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</si>
  <si>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</si>
  <si>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</si>
  <si>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</si>
  <si>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</si>
  <si>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</si>
  <si>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</si>
  <si>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</si>
  <si>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</si>
  <si>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</si>
  <si>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</si>
  <si>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</si>
  <si>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</si>
  <si>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</si>
  <si>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</si>
  <si>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</si>
  <si>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</si>
  <si>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</si>
  <si>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</si>
  <si>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</si>
  <si>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</si>
  <si>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</si>
  <si>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</si>
  <si>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</si>
  <si>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</si>
  <si>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</si>
  <si>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</si>
  <si>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</si>
  <si>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</si>
  <si>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</si>
  <si>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</si>
  <si>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</si>
  <si>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</si>
  <si>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</si>
  <si>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</si>
  <si>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</si>
  <si>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</si>
  <si>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</si>
  <si>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</si>
  <si>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</si>
  <si>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</si>
  <si>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</si>
  <si>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</si>
  <si>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</si>
  <si>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</si>
  <si>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</si>
  <si>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</si>
  <si>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</si>
  <si>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</si>
  <si>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</si>
  <si>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</si>
  <si>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</si>
  <si>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</si>
  <si>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</si>
  <si>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</si>
  <si>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</si>
  <si>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</si>
  <si>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</si>
  <si>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</si>
  <si>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</si>
  <si>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</si>
  <si>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</si>
  <si>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</si>
  <si>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</si>
  <si>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</si>
  <si>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</si>
  <si>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</si>
  <si>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</si>
  <si>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</si>
  <si>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</si>
  <si>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</si>
  <si>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</si>
  <si>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</si>
  <si>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</si>
  <si>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</si>
  <si>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</si>
  <si>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</si>
  <si>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</si>
  <si>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</si>
  <si>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</si>
  <si>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</si>
  <si>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</si>
  <si>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</si>
  <si>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</si>
  <si>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</si>
  <si>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</si>
  <si>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</si>
  <si>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</si>
  <si>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</si>
  <si>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</si>
  <si>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</si>
  <si>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</si>
  <si>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</si>
  <si>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</si>
  <si>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</si>
  <si>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</si>
  <si>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</si>
  <si>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</si>
  <si>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</si>
  <si>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</si>
  <si>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</si>
  <si>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</si>
  <si>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</si>
  <si>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</si>
  <si>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</si>
  <si>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</si>
  <si>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</si>
  <si>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</si>
  <si>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</si>
  <si>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</si>
  <si>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</si>
  <si>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</si>
  <si>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</si>
  <si>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</si>
  <si>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</si>
  <si>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</si>
  <si>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</si>
  <si>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</si>
  <si>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</si>
  <si>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</si>
  <si>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</si>
  <si>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</si>
  <si>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</si>
  <si>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</si>
  <si>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</si>
  <si>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</si>
  <si>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</si>
  <si>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</si>
  <si>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</si>
  <si>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</si>
  <si>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</si>
  <si>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</si>
  <si>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</si>
  <si>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</si>
  <si>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</si>
  <si>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</si>
  <si>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</si>
  <si>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</si>
  <si>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</si>
  <si>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</si>
  <si>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</si>
  <si>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</si>
  <si>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</si>
  <si>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</si>
  <si>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</si>
  <si>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</si>
  <si>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</si>
  <si>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</si>
  <si>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</si>
  <si>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</si>
  <si>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</si>
  <si>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</si>
  <si>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</si>
  <si>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</si>
  <si>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</si>
  <si>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</si>
  <si>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</si>
  <si>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</si>
  <si>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</si>
  <si>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</si>
  <si>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</si>
  <si>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</si>
  <si>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</si>
  <si>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</si>
  <si>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</si>
  <si>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</si>
  <si>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</si>
  <si>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</si>
  <si>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</si>
  <si>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</si>
  <si>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</si>
  <si>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</si>
  <si>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</si>
  <si>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</si>
  <si>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</si>
  <si>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</si>
  <si>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</si>
  <si>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</si>
  <si>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</si>
  <si>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</si>
  <si>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</si>
  <si>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</si>
  <si>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</si>
  <si>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</si>
  <si>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</si>
  <si>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</si>
  <si>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</si>
  <si>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</si>
  <si>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</si>
  <si>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</si>
  <si>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</si>
  <si>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</si>
  <si>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</si>
  <si>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</si>
  <si>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</si>
  <si>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</si>
  <si>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</si>
  <si>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</si>
  <si>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</si>
  <si>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</si>
  <si>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</si>
  <si>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</si>
  <si>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</si>
  <si>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</si>
  <si>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</si>
  <si>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</si>
  <si>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</si>
  <si>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</si>
  <si>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</si>
  <si>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</si>
  <si>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</si>
  <si>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</si>
  <si>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</si>
  <si>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</si>
  <si>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</si>
  <si>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</si>
  <si>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</si>
  <si>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</si>
  <si>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</si>
  <si>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</si>
  <si>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</si>
  <si>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</si>
  <si>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</si>
  <si>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</si>
  <si>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</si>
  <si>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</si>
  <si>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</si>
  <si>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</si>
  <si>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</si>
  <si>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</si>
  <si>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</si>
  <si>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</si>
  <si>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</si>
  <si>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</si>
  <si>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</si>
  <si>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</si>
  <si>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</si>
  <si>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</si>
  <si>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</si>
  <si>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</si>
  <si>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</si>
  <si>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</si>
  <si>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</si>
  <si>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</si>
  <si>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</si>
  <si>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</si>
  <si>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</si>
  <si>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</si>
  <si>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</si>
  <si>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</si>
  <si>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</si>
  <si>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</si>
  <si>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</si>
  <si>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</si>
  <si>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</si>
  <si>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</si>
  <si>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</si>
  <si>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</si>
  <si>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</si>
  <si>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</si>
  <si>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</si>
  <si>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</si>
  <si>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</si>
  <si>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</si>
  <si>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</si>
  <si>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</si>
  <si>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</si>
  <si>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</si>
  <si>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</si>
  <si>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</si>
  <si>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</si>
  <si>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</si>
  <si>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</si>
  <si>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</si>
  <si>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</si>
  <si>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</si>
  <si>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</si>
  <si>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</si>
  <si>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</si>
  <si>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</si>
  <si>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</si>
  <si>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</si>
  <si>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</si>
  <si>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</si>
  <si>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</si>
  <si>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</si>
  <si>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</si>
  <si>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</si>
  <si>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</si>
  <si>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</si>
  <si>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</si>
  <si>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</si>
  <si>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</si>
  <si>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</si>
  <si>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</si>
  <si>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</si>
  <si>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</si>
  <si>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</si>
  <si>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</si>
  <si>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</si>
  <si>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</si>
  <si>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</si>
  <si>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</si>
  <si>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</si>
  <si>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</si>
  <si>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</si>
  <si>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</si>
  <si>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</si>
  <si>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</si>
  <si>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</si>
  <si>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</si>
  <si>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</si>
  <si>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</si>
  <si>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</si>
  <si>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</si>
  <si>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</si>
  <si>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</si>
  <si>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</si>
  <si>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</si>
  <si>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</si>
  <si>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</si>
  <si>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</si>
  <si>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</si>
  <si>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</si>
  <si>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</si>
  <si>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</si>
  <si>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</si>
  <si>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</si>
  <si>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</si>
  <si>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</si>
  <si>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</si>
  <si>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</si>
  <si>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</si>
  <si>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</si>
  <si>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</si>
  <si>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</si>
  <si>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</si>
  <si>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</si>
  <si>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</si>
  <si>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</si>
  <si>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</si>
  <si>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</si>
  <si>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</si>
  <si>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</si>
  <si>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</si>
  <si>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</si>
  <si>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</si>
  <si>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</si>
  <si>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</si>
  <si>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</si>
  <si>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</si>
  <si>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</si>
  <si>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</si>
  <si>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</si>
  <si>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</si>
  <si>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</si>
  <si>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</si>
  <si>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</si>
  <si>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</si>
  <si>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</si>
  <si>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</si>
  <si>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</si>
  <si>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</si>
  <si>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</si>
  <si>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</si>
  <si>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</si>
  <si>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</si>
  <si>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</si>
  <si>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</si>
  <si>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</si>
  <si>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</si>
  <si>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</si>
  <si>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</si>
  <si>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</si>
  <si>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</si>
  <si>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</si>
  <si>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</si>
  <si>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</si>
  <si>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</si>
  <si>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</si>
  <si>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</si>
  <si>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</si>
  <si>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</si>
  <si>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</si>
  <si>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</si>
  <si>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</si>
  <si>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</si>
  <si>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</si>
  <si>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</si>
  <si>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</si>
  <si>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</si>
  <si>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</si>
  <si>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</si>
  <si>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</si>
  <si>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</si>
  <si>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</si>
  <si>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</si>
  <si>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</si>
  <si>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</si>
  <si>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</si>
  <si>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</si>
  <si>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</si>
  <si>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</si>
  <si>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</si>
  <si>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</si>
  <si>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</si>
  <si>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</si>
  <si>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</si>
  <si>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</si>
  <si>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</si>
  <si>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</si>
  <si>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</si>
  <si>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</si>
  <si>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</si>
  <si>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</si>
  <si>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</si>
  <si>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</si>
  <si>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</si>
  <si>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</si>
  <si>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</si>
  <si>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</si>
  <si>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</si>
  <si>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</si>
  <si>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</si>
  <si>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</si>
  <si>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</si>
  <si>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</si>
  <si>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</si>
  <si>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</si>
  <si>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</si>
  <si>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</si>
  <si>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</si>
  <si>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</si>
  <si>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</si>
  <si>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</si>
  <si>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</si>
  <si>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</si>
  <si>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</si>
  <si>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</si>
  <si>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</si>
  <si>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</si>
  <si>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</si>
  <si>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</si>
  <si>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</si>
  <si>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</si>
  <si>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</si>
  <si>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</si>
  <si>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</si>
  <si>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</si>
  <si>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</si>
  <si>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</si>
  <si>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</si>
  <si>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</si>
  <si>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</si>
  <si>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</si>
  <si>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</si>
  <si>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</si>
  <si>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</si>
  <si>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</si>
  <si>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</si>
  <si>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</si>
  <si>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</si>
  <si>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</si>
  <si>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</si>
  <si>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</si>
  <si>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</si>
  <si>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</si>
  <si>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</si>
  <si>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</si>
  <si>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</si>
  <si>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</si>
  <si>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</si>
  <si>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</si>
  <si>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</si>
  <si>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</si>
  <si>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</si>
  <si>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</si>
  <si>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</si>
  <si>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</si>
  <si>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</si>
  <si>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</si>
  <si>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</si>
  <si>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</si>
  <si>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</si>
  <si>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</si>
  <si>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</si>
  <si>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</si>
  <si>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</si>
  <si>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</si>
  <si>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</si>
  <si>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</si>
  <si>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</si>
  <si>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</si>
  <si>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</si>
  <si>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</si>
  <si>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</si>
  <si>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</si>
  <si>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</si>
  <si>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</si>
  <si>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</si>
  <si>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</si>
  <si>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</si>
  <si>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</si>
  <si>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</si>
  <si>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</si>
  <si>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</si>
  <si>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</si>
  <si>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</si>
  <si>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</si>
  <si>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</si>
  <si>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</si>
  <si>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</si>
  <si>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</si>
  <si>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</si>
  <si>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</si>
  <si>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</si>
  <si>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</si>
  <si>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</si>
  <si>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</si>
  <si>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</si>
  <si>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</si>
  <si>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</si>
  <si>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</si>
  <si>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</si>
  <si>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</si>
  <si>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</si>
  <si>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</si>
  <si>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</si>
  <si>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</si>
  <si>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</si>
  <si>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</si>
  <si>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</si>
  <si>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</si>
  <si>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</si>
  <si>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</si>
  <si>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</si>
  <si>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</si>
  <si>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</si>
  <si>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</si>
  <si>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</si>
  <si>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</si>
  <si>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</si>
  <si>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</si>
  <si>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</si>
  <si>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</si>
  <si>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</si>
  <si>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</si>
  <si>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</si>
  <si>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</si>
  <si>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</si>
  <si>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</si>
  <si>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</si>
  <si>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</si>
  <si>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</si>
  <si>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</si>
  <si>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</si>
  <si>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</si>
  <si>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</si>
  <si>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</si>
  <si>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</si>
  <si>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</si>
  <si>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</si>
  <si>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</si>
  <si>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</si>
  <si>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</si>
  <si>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</si>
  <si>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</si>
  <si>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</si>
  <si>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</si>
  <si>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</si>
  <si>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</si>
  <si>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</si>
  <si>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</si>
  <si>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</si>
  <si>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</si>
  <si>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</si>
  <si>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</si>
  <si>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</si>
  <si>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</si>
  <si>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</si>
  <si>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</si>
  <si>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</si>
  <si>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</si>
  <si>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</si>
  <si>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</si>
  <si>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</si>
  <si>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</si>
  <si>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</si>
  <si>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</si>
  <si>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</si>
  <si>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</si>
  <si>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</si>
  <si>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</si>
  <si>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</si>
  <si>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</si>
  <si>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</si>
  <si>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</si>
  <si>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</si>
  <si>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</si>
  <si>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</si>
  <si>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</si>
  <si>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</si>
  <si>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</si>
  <si>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</si>
  <si>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</si>
  <si>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</si>
  <si>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</si>
  <si>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</si>
  <si>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</si>
  <si>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</si>
  <si>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</si>
  <si>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</si>
  <si>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</si>
  <si>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</si>
  <si>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</si>
  <si>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</si>
  <si>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</si>
  <si>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</si>
  <si>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</si>
  <si>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</si>
  <si>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</si>
  <si>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</si>
  <si>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</si>
  <si>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</si>
  <si>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</si>
  <si>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</si>
  <si>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</si>
  <si>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</si>
  <si>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</si>
  <si>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</si>
  <si>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</si>
  <si>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</si>
  <si>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</si>
  <si>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</si>
  <si>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</si>
  <si>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</si>
  <si>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</si>
  <si>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</si>
  <si>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</si>
  <si>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</si>
  <si>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</si>
  <si>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</si>
  <si>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</si>
  <si>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</si>
  <si>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</si>
  <si>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</si>
  <si>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</si>
  <si>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</si>
  <si>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</si>
  <si>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</si>
  <si>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</si>
  <si>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</si>
  <si>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</si>
  <si>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</si>
  <si>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</si>
  <si>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</si>
  <si>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</si>
  <si>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</si>
  <si>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</si>
  <si>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</si>
  <si>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</si>
  <si>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</si>
  <si>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</si>
  <si>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</si>
  <si>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</si>
  <si>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</si>
  <si>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</si>
  <si>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</si>
  <si>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</si>
  <si>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</si>
  <si>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</si>
  <si>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</si>
  <si>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</si>
  <si>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</si>
  <si>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</si>
  <si>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</si>
  <si>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</si>
  <si>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</si>
  <si>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</si>
  <si>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</si>
  <si>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</si>
  <si>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</si>
  <si>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</si>
  <si>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</si>
  <si>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</si>
  <si>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</si>
  <si>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</si>
  <si>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</si>
  <si>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</si>
  <si>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</si>
  <si>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</si>
  <si>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</si>
  <si>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</si>
  <si>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</si>
  <si>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</si>
  <si>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</si>
  <si>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</si>
  <si>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</si>
  <si>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</si>
  <si>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</si>
  <si>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</si>
  <si>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</si>
  <si>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</si>
  <si>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</si>
  <si>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</si>
  <si>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</si>
  <si>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</si>
  <si>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</si>
  <si>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</si>
  <si>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</si>
  <si>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</si>
  <si>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</si>
  <si>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</si>
  <si>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</si>
  <si>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</si>
  <si>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</si>
  <si>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</si>
  <si>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</si>
  <si>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</si>
  <si>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</si>
  <si>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</si>
  <si>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</si>
  <si>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</si>
  <si>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</si>
  <si>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</si>
  <si>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</si>
  <si>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</si>
  <si>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</si>
  <si>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</si>
  <si>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</si>
  <si>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</si>
  <si>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</si>
  <si>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</si>
  <si>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</si>
  <si>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</si>
  <si>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</si>
  <si>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</si>
  <si>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</si>
  <si>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</si>
  <si>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</si>
  <si>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</si>
  <si>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</si>
  <si>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</si>
  <si>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</si>
  <si>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</si>
  <si>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</si>
  <si>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</si>
  <si>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</si>
  <si>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</si>
  <si>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</si>
  <si>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</si>
  <si>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</si>
  <si>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</si>
  <si>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</si>
  <si>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</si>
  <si>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</si>
  <si>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</si>
  <si>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</si>
  <si>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</si>
  <si>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</si>
  <si>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</si>
  <si>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</si>
  <si>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</si>
  <si>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</si>
  <si>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</si>
  <si>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</si>
  <si>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</si>
  <si>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</si>
  <si>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</si>
  <si>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</si>
  <si>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</si>
  <si>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</si>
  <si>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</si>
  <si>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</si>
  <si>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</si>
  <si>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</si>
  <si>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</si>
  <si>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</si>
  <si>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</si>
  <si>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</si>
  <si>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</si>
  <si>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</si>
  <si>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</si>
  <si>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</si>
  <si>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</si>
  <si>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</si>
  <si>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</si>
  <si>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</si>
  <si>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</si>
  <si>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</si>
  <si>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</si>
  <si>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</si>
  <si>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</si>
  <si>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</si>
  <si>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</si>
  <si>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</si>
  <si>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</si>
  <si>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</si>
  <si>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</si>
  <si>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</si>
  <si>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</si>
  <si>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</si>
  <si>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</si>
  <si>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</si>
  <si>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</si>
  <si>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</si>
  <si>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</si>
  <si>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</si>
  <si>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</si>
  <si>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</si>
  <si>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</si>
  <si>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</si>
  <si>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</si>
  <si>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</si>
  <si>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</si>
  <si>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</si>
  <si>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</si>
  <si>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</si>
  <si>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</si>
  <si>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</si>
  <si>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</si>
  <si>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</si>
  <si>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</si>
  <si>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</si>
  <si>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</si>
  <si>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</si>
  <si>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</si>
  <si>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</si>
  <si>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</si>
  <si>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</si>
  <si>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</si>
  <si>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</si>
  <si>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</si>
  <si>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</si>
  <si>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</si>
  <si>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</si>
  <si>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</si>
  <si>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</si>
  <si>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</si>
  <si>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</si>
  <si>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</si>
  <si>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</si>
  <si>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</si>
  <si>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</si>
  <si>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</si>
  <si>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</si>
  <si>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</si>
  <si>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</si>
  <si>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</si>
  <si>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</si>
  <si>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</si>
  <si>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</si>
  <si>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</si>
  <si>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</si>
  <si>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</si>
  <si>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</si>
  <si>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</si>
  <si>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</si>
  <si>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</si>
  <si>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</si>
  <si>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</si>
  <si>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</si>
  <si>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</si>
  <si>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</si>
  <si>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</si>
  <si>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</si>
  <si>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</si>
  <si>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</si>
  <si>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</si>
  <si>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</si>
  <si>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</si>
  <si>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</si>
  <si>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</si>
  <si>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</si>
  <si>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</si>
  <si>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</si>
  <si>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</si>
  <si>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</si>
  <si>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</si>
  <si>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</si>
  <si>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</si>
  <si>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</si>
  <si>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</si>
  <si>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</si>
  <si>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</si>
  <si>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</si>
  <si>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</si>
  <si>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</si>
  <si>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</si>
  <si>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</si>
  <si>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</si>
  <si>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</si>
  <si>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</si>
  <si>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</si>
  <si>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</si>
  <si>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</si>
  <si>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</si>
  <si>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</si>
  <si>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</si>
  <si>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</si>
  <si>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</si>
  <si>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</si>
  <si>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</si>
  <si>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</si>
  <si>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</si>
  <si>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</si>
  <si>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</si>
  <si>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</si>
  <si>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</si>
  <si>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</si>
  <si>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</si>
  <si>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</si>
  <si>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</si>
  <si>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</si>
  <si>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</si>
  <si>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</si>
  <si>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</si>
  <si>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</si>
  <si>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</si>
  <si>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</si>
  <si>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</si>
  <si>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</si>
  <si>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</si>
  <si>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</si>
  <si>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</si>
  <si>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</si>
  <si>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</si>
  <si>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</si>
  <si>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</si>
  <si>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</si>
  <si>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</si>
  <si>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</si>
  <si>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</si>
  <si>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</si>
  <si>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</si>
  <si>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</si>
  <si>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</si>
  <si>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</si>
  <si>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</si>
  <si>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</si>
  <si>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</si>
  <si>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</si>
  <si>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</si>
  <si>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</si>
  <si>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</si>
  <si>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</si>
  <si>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</si>
  <si>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</si>
  <si>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</si>
  <si>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</si>
  <si>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</si>
  <si>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</si>
  <si>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</si>
  <si>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</si>
  <si>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</si>
  <si>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</si>
  <si>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</si>
  <si>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</si>
  <si>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</si>
  <si>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</si>
  <si>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</si>
  <si>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</si>
  <si>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</si>
  <si>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</si>
  <si>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</si>
  <si>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</si>
  <si>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</si>
  <si>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</si>
  <si>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</si>
  <si>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</si>
  <si>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</si>
  <si>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</si>
  <si>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</si>
  <si>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</si>
  <si>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</si>
  <si>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</si>
  <si>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</si>
  <si>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</si>
  <si>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</si>
  <si>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</si>
  <si>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</si>
  <si>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</si>
  <si>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</si>
  <si>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</si>
  <si>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</si>
  <si>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</si>
  <si>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</si>
  <si>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</si>
  <si>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</si>
  <si>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</si>
  <si>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</si>
  <si>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</si>
  <si>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</si>
  <si>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</si>
  <si>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</si>
  <si>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</si>
  <si>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</si>
  <si>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</si>
  <si>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</si>
  <si>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</si>
  <si>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</si>
  <si>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</si>
  <si>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</si>
  <si>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</si>
  <si>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</si>
  <si>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</si>
  <si>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</si>
  <si>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</si>
  <si>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</si>
  <si>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</si>
  <si>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</si>
  <si>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</si>
  <si>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</si>
  <si>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</si>
  <si>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</si>
  <si>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</si>
  <si>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</si>
  <si>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</si>
  <si>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</si>
  <si>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</si>
  <si>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</si>
  <si>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</si>
  <si>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</si>
  <si>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</si>
  <si>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</si>
  <si>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</si>
  <si>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</si>
  <si>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</si>
  <si>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</si>
  <si>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</si>
  <si>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</si>
  <si>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</si>
  <si>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</si>
  <si>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</si>
  <si>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</si>
  <si>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</si>
  <si>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</si>
  <si>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</si>
  <si>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</si>
  <si>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</si>
  <si>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</si>
  <si>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</si>
  <si>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</si>
  <si>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</si>
  <si>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</si>
  <si>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</si>
  <si>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</si>
  <si>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</si>
  <si>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</si>
  <si>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</si>
  <si>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</si>
  <si>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</si>
  <si>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</si>
  <si>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</si>
  <si>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</si>
  <si>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</si>
  <si>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</si>
  <si>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</si>
  <si>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</si>
  <si>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</si>
  <si>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</si>
  <si>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</si>
  <si>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</si>
  <si>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</si>
  <si>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</si>
  <si>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</si>
  <si>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</si>
  <si>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</si>
  <si>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</si>
  <si>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</si>
  <si>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</si>
  <si>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</si>
  <si>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</si>
  <si>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</si>
  <si>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</si>
  <si>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</si>
  <si>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</si>
  <si>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</si>
  <si>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</si>
  <si>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</si>
  <si>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</si>
  <si>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</si>
  <si>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</si>
  <si>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</si>
  <si>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</si>
  <si>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</si>
  <si>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</si>
  <si>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</si>
  <si>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</si>
  <si>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</si>
  <si>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</si>
  <si>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</si>
  <si>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</si>
  <si>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</si>
  <si>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</si>
  <si>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</si>
  <si>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</si>
  <si>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</si>
  <si>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</si>
  <si>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</si>
  <si>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</si>
  <si>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</si>
  <si>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</si>
  <si>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</si>
  <si>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</si>
  <si>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</si>
  <si>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</si>
  <si>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</si>
  <si>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</si>
  <si>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</si>
  <si>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</si>
  <si>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</si>
  <si>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</si>
  <si>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</si>
  <si>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</si>
  <si>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</si>
  <si>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</si>
  <si>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</si>
  <si>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</si>
  <si>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</si>
  <si>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</si>
  <si>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</si>
  <si>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</si>
  <si>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</si>
  <si>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</si>
  <si>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</si>
  <si>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</si>
  <si>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</si>
  <si>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</si>
  <si>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</si>
  <si>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</si>
  <si>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</si>
  <si>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</si>
  <si>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</si>
  <si>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</si>
  <si>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</si>
  <si>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</si>
  <si>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</si>
  <si>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</si>
  <si>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</si>
  <si>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</si>
  <si>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</si>
  <si>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</si>
  <si>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</si>
  <si>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</si>
  <si>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</si>
  <si>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</si>
  <si>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</si>
  <si>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</si>
  <si>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</si>
  <si>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</si>
  <si>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</si>
  <si>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</si>
  <si>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</si>
  <si>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</si>
  <si>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</si>
  <si>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</si>
  <si>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</si>
  <si>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</si>
  <si>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</si>
  <si>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</si>
  <si>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</si>
  <si>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</si>
  <si>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</si>
  <si>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</si>
  <si>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</si>
  <si>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</si>
  <si>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</si>
  <si>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</si>
  <si>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</si>
  <si>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</si>
  <si>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</si>
  <si>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</si>
  <si>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</si>
  <si>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</si>
  <si>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</si>
  <si>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</si>
  <si>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</si>
  <si>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</si>
  <si>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</si>
  <si>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</si>
  <si>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</si>
  <si>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</si>
  <si>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</si>
  <si>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</si>
  <si>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</si>
  <si>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</si>
  <si>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</si>
  <si>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</si>
  <si>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</si>
  <si>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</si>
  <si>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</si>
  <si>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</si>
  <si>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</si>
  <si>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</si>
  <si>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</si>
  <si>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</si>
  <si>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</si>
  <si>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</si>
  <si>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</si>
  <si>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</si>
  <si>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</si>
  <si>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</si>
  <si>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</si>
  <si>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</si>
  <si>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</si>
  <si>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</si>
  <si>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</si>
  <si>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</si>
  <si>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</si>
  <si>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</si>
  <si>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</si>
  <si>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</si>
  <si>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</si>
  <si>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</si>
  <si>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</si>
  <si>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</si>
  <si>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</si>
  <si>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</si>
  <si>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</si>
  <si>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</si>
  <si>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</si>
  <si>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</si>
  <si>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</si>
  <si>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</si>
  <si>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</si>
  <si>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</si>
  <si>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</si>
  <si>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</si>
  <si>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</si>
  <si>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</si>
  <si>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</si>
  <si>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</si>
  <si>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</si>
  <si>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</si>
  <si>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</si>
  <si>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</si>
  <si>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</si>
  <si>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</si>
  <si>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</si>
  <si>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</si>
  <si>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</si>
  <si>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</si>
  <si>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</si>
  <si>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</si>
  <si>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</si>
  <si>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</si>
  <si>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</si>
  <si>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</si>
  <si>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</si>
  <si>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</si>
  <si>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</si>
  <si>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</si>
  <si>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</si>
  <si>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</si>
  <si>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</si>
  <si>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</si>
  <si>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</si>
  <si>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</si>
  <si>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</si>
  <si>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</si>
  <si>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</si>
  <si>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</si>
  <si>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</si>
  <si>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</si>
  <si>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</si>
  <si>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</si>
  <si>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</si>
  <si>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</si>
  <si>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</si>
  <si>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</si>
  <si>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</si>
  <si>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</si>
  <si>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</si>
  <si>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</si>
  <si>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</si>
  <si>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</si>
  <si>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</si>
  <si>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</si>
  <si>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</si>
  <si>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</si>
  <si>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</si>
  <si>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</si>
  <si>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</si>
  <si>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</si>
  <si>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</si>
  <si>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</si>
  <si>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</si>
  <si>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</si>
  <si>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</si>
  <si>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</si>
  <si>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</si>
  <si>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</si>
  <si>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</si>
  <si>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</si>
  <si>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</si>
  <si>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</si>
  <si>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</si>
  <si>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</si>
  <si>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</si>
  <si>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</si>
  <si>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</si>
  <si>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</si>
  <si>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</si>
  <si>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</si>
  <si>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</si>
  <si>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</si>
  <si>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</si>
  <si>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</si>
  <si>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</si>
  <si>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</si>
  <si>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</si>
  <si>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</si>
  <si>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</si>
  <si>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</si>
  <si>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</si>
  <si>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</si>
  <si>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</si>
  <si>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</si>
  <si>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</si>
  <si>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</si>
  <si>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</si>
  <si>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</si>
  <si>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</si>
  <si>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</si>
  <si>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</si>
  <si>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</si>
  <si>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</si>
  <si>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</si>
  <si>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</si>
  <si>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</si>
  <si>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</si>
  <si>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</si>
  <si>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</si>
  <si>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</si>
  <si>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</si>
  <si>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</si>
  <si>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</si>
  <si>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</si>
  <si>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</si>
  <si>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</si>
  <si>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</si>
  <si>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</si>
  <si>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</si>
  <si>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</si>
  <si>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</si>
  <si>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</si>
  <si>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</si>
  <si>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</si>
  <si>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</si>
  <si>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</si>
  <si>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</si>
  <si>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</si>
  <si>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</si>
  <si>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</si>
  <si>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</si>
  <si>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</si>
  <si>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</si>
  <si>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</si>
  <si>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</si>
  <si>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</si>
  <si>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</si>
  <si>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</si>
  <si>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</si>
  <si>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</si>
  <si>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</si>
  <si>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</si>
  <si>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</si>
  <si>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</si>
  <si>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</si>
  <si>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</si>
  <si>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</si>
  <si>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</si>
  <si>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</si>
  <si>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</si>
  <si>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</si>
  <si>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</si>
  <si>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</si>
  <si>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</si>
  <si>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</si>
  <si>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</si>
  <si>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</si>
  <si>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</si>
  <si>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</si>
  <si>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</si>
  <si>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</si>
  <si>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</si>
  <si>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</si>
  <si>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</si>
  <si>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</si>
  <si>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</si>
  <si>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</si>
  <si>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</si>
  <si>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</si>
  <si>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</si>
  <si>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</si>
  <si>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</si>
  <si>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</si>
  <si>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</si>
  <si>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</si>
  <si>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</si>
  <si>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</si>
  <si>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</si>
  <si>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</si>
  <si>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</si>
  <si>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</si>
  <si>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</si>
  <si>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</si>
  <si>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</si>
  <si>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</si>
  <si>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</si>
  <si>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</si>
  <si>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</si>
  <si>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</si>
  <si>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</si>
  <si>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</si>
  <si>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</si>
  <si>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</si>
  <si>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</si>
  <si>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</si>
  <si>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</si>
  <si>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</si>
  <si>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</si>
  <si>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</si>
  <si>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</si>
  <si>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</si>
  <si>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</si>
  <si>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</si>
  <si>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</si>
  <si>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</si>
  <si>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</si>
  <si>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</si>
  <si>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</si>
  <si>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</si>
  <si>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</si>
  <si>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</si>
  <si>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</si>
  <si>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</si>
  <si>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</si>
  <si>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</si>
  <si>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</si>
  <si>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</si>
  <si>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</si>
  <si>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</si>
  <si>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</si>
  <si>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</si>
  <si>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</si>
  <si>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</si>
  <si>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</si>
  <si>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</si>
  <si>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</si>
  <si>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</si>
  <si>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</si>
  <si>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</si>
  <si>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</si>
  <si>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</si>
  <si>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</si>
  <si>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</si>
  <si>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</si>
  <si>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</si>
  <si>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</si>
  <si>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</si>
  <si>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</si>
  <si>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</si>
  <si>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</si>
  <si>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</si>
  <si>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</si>
  <si>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</si>
  <si>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</si>
  <si>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</si>
  <si>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</si>
  <si>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</si>
  <si>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</si>
  <si>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</si>
  <si>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</si>
  <si>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</si>
  <si>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</si>
  <si>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</si>
  <si>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</si>
  <si>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</si>
  <si>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</si>
  <si>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</si>
  <si>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</si>
  <si>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</si>
  <si>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</si>
  <si>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</si>
  <si>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</si>
  <si>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</si>
  <si>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</si>
  <si>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</si>
  <si>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</si>
  <si>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</si>
  <si>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</si>
  <si>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</si>
  <si>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</si>
  <si>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</si>
  <si>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</si>
  <si>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</si>
  <si>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</si>
  <si>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</si>
  <si>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</si>
  <si>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</si>
  <si>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</si>
  <si>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</si>
  <si>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</si>
  <si>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</si>
  <si>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</si>
  <si>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</si>
  <si>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</si>
  <si>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</si>
  <si>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</si>
  <si>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</si>
  <si>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</si>
  <si>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</si>
  <si>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</si>
  <si>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</si>
  <si>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</si>
  <si>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</si>
  <si>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</si>
  <si>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</si>
  <si>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</si>
  <si>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</si>
  <si>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</si>
  <si>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</si>
  <si>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</si>
  <si>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</si>
  <si>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</si>
  <si>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</si>
  <si>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</si>
  <si>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</si>
  <si>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</si>
  <si>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</si>
  <si>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</si>
  <si>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</si>
  <si>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</si>
  <si>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</si>
  <si>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</si>
  <si>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</si>
  <si>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</si>
  <si>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</si>
  <si>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</si>
  <si>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</si>
  <si>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</si>
  <si>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</si>
  <si>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</si>
  <si>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</si>
  <si>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</si>
  <si>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</si>
  <si>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</si>
  <si>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</si>
  <si>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</si>
  <si>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</si>
  <si>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</si>
  <si>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</si>
  <si>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</si>
  <si>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</si>
  <si>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</si>
  <si>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</si>
  <si>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</si>
  <si>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</si>
  <si>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</si>
  <si>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</si>
  <si>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</si>
  <si>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</si>
  <si>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</si>
  <si>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</si>
  <si>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</si>
  <si>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</si>
  <si>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</si>
  <si>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</si>
  <si>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</si>
  <si>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</si>
  <si>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</si>
  <si>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</si>
  <si>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</si>
  <si>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</si>
  <si>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</si>
  <si>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</si>
  <si>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</si>
  <si>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</si>
  <si>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</si>
  <si>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</si>
  <si>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</si>
  <si>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</si>
  <si>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</si>
  <si>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</si>
  <si>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</si>
  <si>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</si>
  <si>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</si>
  <si>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</si>
  <si>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</si>
  <si>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</si>
  <si>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</si>
  <si>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</si>
  <si>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</si>
  <si>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</si>
  <si>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</si>
  <si>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</si>
  <si>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</si>
  <si>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</si>
  <si>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</si>
  <si>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</si>
  <si>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</si>
  <si>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</si>
  <si>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</si>
  <si>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</si>
  <si>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</si>
  <si>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</si>
  <si>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</si>
  <si>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</si>
  <si>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</si>
  <si>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</si>
  <si>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</si>
  <si>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</si>
  <si>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</si>
  <si>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</si>
  <si>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</si>
  <si>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</si>
  <si>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</si>
  <si>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</si>
  <si>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</si>
  <si>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</si>
  <si>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</si>
  <si>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</si>
  <si>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</si>
  <si>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</si>
  <si>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</si>
  <si>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</si>
  <si>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</si>
  <si>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</si>
  <si>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</si>
  <si>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</si>
  <si>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</si>
  <si>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</si>
  <si>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</si>
  <si>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</si>
  <si>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</si>
  <si>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</si>
  <si>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</si>
  <si>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</si>
  <si>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</si>
  <si>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</si>
  <si>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</si>
  <si>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</si>
  <si>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</si>
  <si>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</si>
  <si>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</si>
  <si>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</si>
  <si>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</si>
  <si>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</si>
  <si>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</si>
  <si>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</si>
  <si>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</si>
  <si>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</si>
  <si>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</si>
  <si>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</si>
  <si>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</si>
  <si>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</si>
  <si>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</si>
  <si>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</si>
  <si>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</si>
  <si>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</si>
  <si>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</si>
  <si>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</si>
  <si>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</si>
  <si>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</si>
  <si>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</si>
  <si>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</si>
  <si>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</si>
  <si>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</si>
  <si>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</si>
  <si>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</si>
  <si>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</si>
  <si>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</si>
  <si>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</si>
  <si>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</si>
  <si>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</si>
  <si>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</si>
  <si>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</si>
  <si>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</si>
  <si>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</si>
  <si>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</si>
  <si>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</si>
  <si>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</si>
  <si>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</si>
  <si>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</si>
  <si>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</si>
  <si>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</si>
  <si>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</si>
  <si>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</si>
  <si>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</si>
  <si>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</si>
  <si>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</si>
  <si>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</si>
  <si>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</si>
  <si>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</si>
  <si>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</si>
  <si>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</si>
  <si>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</si>
  <si>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</si>
  <si>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</si>
  <si>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</si>
  <si>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</si>
  <si>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</si>
  <si>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</si>
  <si>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</si>
  <si>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</si>
  <si>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</si>
  <si>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</si>
  <si>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</si>
  <si>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</si>
  <si>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</si>
  <si>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</si>
  <si>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</si>
  <si>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</si>
  <si>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</si>
  <si>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</si>
  <si>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</si>
  <si>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</si>
  <si>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</si>
  <si>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</si>
  <si>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</si>
  <si>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</si>
  <si>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</si>
  <si>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</si>
  <si>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</si>
  <si>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</si>
  <si>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</si>
  <si>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</si>
  <si>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</si>
  <si>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</si>
  <si>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</si>
  <si>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</si>
  <si>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</si>
  <si>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</si>
  <si>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</si>
  <si>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</si>
  <si>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</si>
  <si>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</si>
  <si>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</si>
  <si>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</si>
  <si>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</si>
  <si>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</si>
  <si>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</si>
  <si>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</si>
  <si>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</si>
  <si>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</si>
  <si>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</si>
  <si>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</si>
  <si>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</si>
  <si>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</si>
  <si>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</si>
  <si>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</si>
  <si>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</si>
  <si>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</si>
  <si>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</si>
  <si>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</si>
  <si>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</si>
  <si>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</si>
  <si>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</si>
  <si>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</si>
  <si>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</si>
  <si>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</si>
  <si>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</si>
  <si>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</si>
  <si>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</si>
  <si>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</si>
  <si>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</si>
  <si>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</si>
  <si>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</si>
  <si>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</si>
  <si>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</si>
  <si>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</si>
  <si>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</si>
  <si>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</si>
  <si>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</si>
  <si>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</si>
  <si>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</si>
  <si>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</si>
  <si>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</si>
  <si>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</si>
  <si>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</si>
  <si>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</si>
  <si>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</si>
  <si>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</si>
  <si>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</si>
  <si>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</si>
  <si>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</si>
  <si>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</si>
  <si>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</si>
  <si>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</si>
  <si>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</si>
  <si>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</si>
  <si>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</si>
  <si>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</si>
  <si>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</si>
  <si>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</si>
  <si>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</si>
  <si>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</si>
  <si>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</si>
  <si>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</si>
  <si>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</si>
  <si>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</si>
  <si>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</si>
  <si>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</si>
  <si>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</si>
  <si>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</si>
  <si>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</si>
  <si>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</si>
  <si>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</si>
  <si>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</si>
  <si>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</si>
  <si>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</si>
  <si>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</si>
  <si>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</si>
  <si>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</si>
  <si>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</si>
  <si>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</si>
  <si>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</si>
  <si>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</si>
  <si>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</si>
  <si>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</si>
  <si>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</si>
  <si>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</si>
  <si>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</si>
  <si>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</si>
  <si>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</si>
  <si>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</si>
  <si>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</si>
  <si>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</si>
  <si>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</si>
  <si>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</si>
  <si>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</si>
  <si>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</si>
  <si>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</si>
  <si>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</si>
  <si>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</si>
  <si>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</si>
  <si>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</si>
  <si>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</si>
  <si>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</si>
  <si>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</si>
  <si>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</si>
  <si>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</si>
  <si>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</si>
  <si>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</si>
  <si>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</si>
  <si>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</si>
  <si>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</si>
  <si>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</si>
  <si>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</si>
  <si>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</si>
  <si>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</si>
  <si>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</si>
  <si>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</si>
  <si>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</si>
  <si>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</si>
  <si>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</si>
  <si>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</si>
  <si>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</si>
  <si>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</si>
  <si>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</si>
  <si>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</si>
  <si>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</si>
  <si>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</si>
  <si>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</si>
  <si>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</si>
  <si>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</si>
  <si>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</si>
  <si>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</si>
  <si>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</si>
  <si>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</si>
  <si>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</si>
  <si>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</si>
  <si>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</si>
  <si>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</si>
  <si>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</si>
  <si>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</si>
  <si>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</si>
  <si>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</si>
  <si>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</si>
  <si>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</si>
  <si>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</si>
  <si>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</si>
  <si>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</si>
  <si>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</si>
  <si>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</si>
  <si>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</si>
  <si>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</si>
  <si>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</si>
  <si>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</si>
  <si>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</si>
  <si>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</si>
  <si>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</si>
  <si>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</si>
  <si>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</si>
  <si>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</si>
  <si>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</si>
  <si>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</si>
  <si>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</si>
  <si>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</si>
  <si>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</si>
  <si>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</si>
  <si>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</si>
  <si>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</si>
  <si>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</si>
  <si>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</si>
  <si>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</si>
  <si>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</si>
  <si>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</si>
  <si>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</si>
  <si>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</si>
  <si>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</si>
  <si>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</si>
  <si>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</si>
  <si>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</si>
  <si>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</si>
  <si>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</si>
  <si>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</si>
  <si>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</si>
  <si>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</si>
  <si>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</si>
  <si>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</si>
  <si>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</si>
  <si>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</si>
  <si>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</si>
  <si>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</si>
  <si>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</si>
  <si>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</si>
  <si>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</si>
  <si>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</si>
  <si>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</si>
  <si>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</si>
  <si>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</si>
  <si>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</si>
  <si>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</si>
  <si>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</si>
  <si>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</si>
  <si>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</si>
  <si>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</si>
  <si>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</si>
  <si>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</si>
  <si>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</si>
  <si>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</si>
  <si>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</si>
  <si>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</si>
  <si>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</si>
  <si>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</si>
  <si>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</si>
  <si>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</si>
  <si>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</si>
  <si>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</si>
  <si>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</si>
  <si>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</si>
  <si>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</si>
  <si>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</si>
  <si>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</si>
  <si>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</si>
  <si>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</si>
  <si>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</si>
  <si>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</si>
  <si>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</si>
  <si>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</si>
  <si>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</si>
  <si>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</si>
  <si>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</si>
  <si>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</si>
  <si>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</si>
  <si>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</si>
  <si>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</si>
  <si>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</si>
  <si>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</si>
  <si>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</si>
  <si>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</si>
  <si>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</si>
  <si>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</si>
  <si>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</si>
  <si>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</si>
  <si>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</si>
  <si>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</si>
  <si>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</si>
  <si>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</si>
  <si>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</si>
  <si>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</si>
  <si>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</si>
  <si>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</si>
  <si>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</si>
  <si>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</si>
  <si>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</si>
  <si>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</si>
  <si>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</si>
  <si>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</si>
  <si>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</si>
  <si>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</si>
  <si>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</si>
  <si>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</si>
  <si>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</si>
  <si>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</si>
  <si>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</si>
  <si>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</si>
  <si>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</si>
  <si>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</si>
  <si>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</si>
  <si>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</si>
  <si>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</si>
  <si>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</si>
  <si>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</si>
  <si>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</si>
  <si>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</si>
  <si>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</si>
  <si>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</si>
  <si>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</si>
  <si>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</si>
  <si>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</si>
  <si>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</si>
  <si>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</si>
  <si>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</si>
  <si>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</si>
  <si>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</si>
  <si>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</si>
  <si>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</si>
  <si>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</si>
  <si>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</si>
  <si>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</si>
  <si>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</si>
  <si>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</si>
  <si>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</si>
  <si>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</si>
  <si>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</si>
  <si>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</si>
  <si>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</si>
  <si>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</si>
  <si>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</si>
  <si>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</si>
  <si>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</si>
  <si>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</si>
  <si>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</si>
  <si>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</si>
  <si>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</si>
  <si>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</si>
  <si>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</si>
  <si>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</si>
  <si>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</si>
  <si>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</si>
  <si>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</si>
  <si>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</si>
  <si>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</si>
  <si>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</si>
  <si>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</si>
  <si>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</si>
  <si>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</si>
  <si>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</si>
  <si>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</si>
  <si>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</si>
  <si>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</si>
  <si>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</si>
  <si>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</si>
  <si>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</si>
  <si>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</si>
  <si>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</si>
  <si>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</si>
  <si>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</si>
  <si>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</si>
  <si>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</si>
  <si>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</si>
  <si>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</si>
  <si>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</si>
  <si>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</si>
  <si>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</si>
  <si>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</si>
  <si>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</si>
  <si>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</si>
  <si>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</si>
  <si>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</si>
  <si>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</si>
  <si>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</si>
  <si>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</si>
  <si>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</si>
  <si>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</si>
  <si>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</si>
  <si>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</si>
  <si>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</si>
  <si>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</si>
  <si>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</si>
  <si>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</si>
  <si>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</si>
  <si>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</si>
  <si>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</si>
  <si>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</si>
  <si>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</si>
  <si>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</si>
  <si>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</si>
  <si>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</si>
  <si>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</si>
  <si>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</si>
  <si>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</si>
  <si>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</si>
  <si>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</si>
  <si>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</si>
  <si>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</si>
  <si>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</si>
  <si>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</si>
  <si>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</si>
  <si>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</si>
  <si>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</si>
  <si>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</si>
  <si>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</si>
  <si>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</si>
  <si>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</si>
  <si>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</si>
  <si>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</si>
  <si>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</si>
  <si>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</si>
  <si>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</si>
  <si>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</si>
  <si>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</si>
  <si>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</si>
  <si>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</si>
  <si>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</si>
  <si>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</si>
  <si>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</si>
  <si>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</si>
  <si>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</si>
  <si>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</si>
  <si>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</si>
  <si>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</si>
  <si>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</si>
  <si>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</si>
  <si>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</si>
  <si>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</si>
  <si>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</si>
  <si>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</si>
  <si>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</si>
  <si>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</si>
  <si>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</si>
  <si>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</si>
  <si>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</si>
  <si>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</si>
  <si>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</si>
  <si>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</si>
  <si>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</si>
  <si>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</si>
  <si>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</si>
  <si>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</si>
  <si>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</si>
  <si>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</si>
  <si>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</si>
  <si>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</si>
  <si>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</si>
  <si>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</si>
  <si>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</si>
  <si>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</si>
  <si>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</si>
  <si>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</si>
  <si>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</si>
  <si>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</si>
  <si>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</si>
  <si>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</si>
  <si>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</si>
  <si>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</si>
  <si>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</si>
  <si>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</si>
  <si>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</si>
  <si>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</si>
  <si>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</si>
  <si>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</si>
  <si>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</si>
  <si>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</si>
  <si>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</si>
  <si>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</si>
  <si>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</si>
  <si>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</si>
  <si>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</si>
  <si>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</si>
  <si>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</si>
  <si>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</si>
  <si>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</si>
  <si>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</si>
  <si>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</si>
  <si>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</si>
  <si>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</si>
  <si>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</si>
  <si>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</si>
  <si>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</si>
  <si>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</si>
  <si>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</si>
  <si>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</si>
  <si>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</si>
  <si>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</si>
  <si>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</si>
  <si>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</si>
  <si>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</si>
  <si>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</si>
  <si>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</si>
  <si>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</si>
  <si>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</si>
  <si>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</si>
  <si>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</si>
  <si>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</si>
  <si>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</si>
  <si>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</si>
  <si>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</si>
  <si>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</si>
  <si>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</si>
  <si>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</si>
  <si>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</si>
  <si>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</si>
  <si>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</si>
  <si>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</si>
  <si>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</si>
  <si>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</si>
  <si>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</si>
  <si>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</si>
  <si>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</si>
  <si>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</si>
  <si>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</si>
  <si>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</si>
  <si>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</si>
  <si>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</si>
  <si>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</si>
  <si>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</si>
  <si>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</si>
  <si>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</si>
  <si>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</si>
  <si>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</si>
  <si>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</si>
  <si>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</si>
  <si>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</si>
  <si>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</si>
  <si>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</si>
  <si>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</si>
  <si>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</si>
  <si>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</si>
  <si>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</si>
  <si>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</si>
  <si>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</si>
  <si>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</si>
  <si>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</si>
  <si>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</si>
  <si>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</si>
  <si>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</si>
  <si>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</si>
  <si>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</si>
  <si>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</si>
  <si>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</si>
  <si>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</si>
  <si>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</si>
  <si>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</si>
  <si>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</si>
  <si>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</si>
  <si>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</si>
  <si>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</si>
  <si>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</si>
  <si>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</si>
  <si>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</si>
  <si>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</si>
  <si>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</si>
  <si>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</si>
  <si>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</si>
  <si>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</si>
  <si>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</si>
  <si>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</si>
  <si>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</si>
  <si>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</si>
  <si>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</si>
  <si>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</si>
  <si>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</si>
  <si>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</si>
  <si>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</si>
  <si>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</si>
  <si>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</si>
  <si>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</si>
  <si>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</si>
  <si>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</si>
  <si>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</si>
  <si>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</si>
  <si>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</si>
  <si>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</si>
  <si>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</si>
  <si>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</si>
  <si>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</si>
  <si>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</si>
  <si>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</si>
  <si>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</si>
  <si>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</si>
  <si>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</si>
  <si>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</si>
  <si>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</si>
  <si>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</si>
  <si>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</si>
  <si>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</si>
  <si>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</si>
  <si>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</si>
  <si>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</si>
  <si>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</si>
  <si>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</si>
  <si>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</si>
  <si>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</si>
  <si>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</si>
  <si>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</si>
  <si>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</si>
  <si>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</si>
  <si>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</si>
  <si>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</si>
  <si>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</si>
  <si>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</si>
  <si>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</si>
  <si>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</si>
  <si>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</si>
  <si>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</si>
  <si>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</si>
  <si>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</si>
  <si>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</si>
  <si>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</si>
  <si>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</si>
  <si>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</si>
  <si>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</si>
  <si>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</si>
  <si>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</si>
  <si>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</si>
  <si>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</si>
  <si>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</si>
  <si>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</si>
  <si>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</si>
  <si>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</si>
  <si>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</si>
  <si>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</si>
  <si>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</si>
  <si>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</si>
  <si>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</si>
  <si>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</si>
  <si>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</si>
  <si>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</si>
  <si>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</si>
  <si>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</si>
  <si>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</si>
  <si>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</si>
  <si>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</si>
  <si>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</si>
  <si>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</si>
  <si>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</si>
  <si>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</si>
  <si>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</si>
  <si>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</si>
  <si>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</si>
  <si>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</si>
  <si>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</si>
  <si>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</si>
  <si>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</si>
  <si>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</si>
  <si>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</si>
  <si>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</si>
  <si>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</si>
  <si>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</si>
  <si>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</si>
  <si>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</si>
  <si>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</si>
  <si>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</si>
  <si>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</si>
  <si>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</si>
  <si>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</si>
  <si>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</si>
  <si>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</si>
  <si>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</si>
  <si>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</si>
  <si>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</si>
  <si>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</si>
  <si>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</si>
  <si>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</si>
  <si>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</si>
  <si>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</si>
  <si>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</si>
  <si>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</si>
  <si>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</si>
  <si>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</si>
  <si>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</si>
  <si>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</si>
  <si>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</si>
  <si>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</si>
  <si>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</si>
  <si>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</si>
  <si>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</si>
  <si>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</si>
  <si>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</si>
  <si>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</si>
  <si>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</si>
  <si>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</si>
  <si>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</si>
  <si>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</si>
  <si>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</si>
  <si>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</si>
  <si>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</si>
  <si>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</si>
  <si>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</si>
  <si>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</si>
  <si>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</si>
  <si>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</si>
  <si>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</si>
  <si>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</si>
  <si>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</si>
  <si>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</si>
  <si>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</si>
  <si>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</si>
  <si>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</si>
  <si>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</si>
  <si>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</si>
  <si>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</si>
  <si>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</si>
  <si>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</si>
  <si>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</si>
  <si>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</si>
  <si>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</si>
  <si>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</si>
  <si>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</si>
  <si>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</si>
  <si>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</si>
  <si>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</si>
  <si>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</si>
  <si>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</si>
  <si>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</si>
  <si>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</si>
  <si>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</si>
  <si>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</si>
  <si>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</si>
  <si>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</si>
  <si>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</si>
  <si>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</si>
  <si>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</si>
  <si>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</si>
  <si>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</si>
  <si>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</si>
  <si>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</si>
  <si>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</si>
  <si>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</si>
  <si>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</si>
  <si>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</si>
  <si>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</si>
  <si>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</si>
  <si>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</si>
  <si>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</si>
  <si>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</si>
  <si>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</si>
  <si>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</si>
  <si>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</si>
  <si>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</si>
  <si>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</si>
  <si>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</si>
  <si>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</si>
  <si>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</si>
  <si>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</si>
  <si>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</si>
  <si>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</si>
  <si>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</si>
  <si>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</si>
  <si>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</si>
  <si>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</si>
  <si>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</si>
  <si>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</si>
  <si>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</si>
  <si>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</si>
  <si>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</si>
  <si>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</si>
  <si>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</si>
  <si>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</si>
  <si>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</si>
  <si>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</si>
  <si>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</si>
  <si>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</si>
  <si>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</si>
  <si>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</si>
  <si>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</si>
  <si>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</si>
  <si>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</si>
  <si>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</si>
  <si>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</si>
  <si>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</si>
  <si>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</si>
  <si>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</si>
  <si>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</si>
  <si>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</si>
  <si>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</si>
  <si>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</si>
  <si>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</si>
  <si>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</si>
  <si>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</si>
  <si>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</si>
  <si>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</si>
  <si>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</si>
  <si>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</si>
  <si>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</si>
  <si>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</si>
  <si>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</si>
  <si>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</si>
  <si>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</si>
  <si>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</si>
  <si>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</si>
  <si>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</si>
  <si>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</si>
  <si>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</si>
  <si>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</si>
  <si>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</si>
  <si>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</si>
  <si>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</si>
  <si>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</si>
  <si>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</si>
  <si>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</si>
  <si>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</si>
  <si>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</si>
  <si>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</si>
  <si>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</si>
  <si>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</si>
  <si>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</si>
  <si>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</si>
  <si>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</si>
  <si>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</si>
  <si>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</si>
  <si>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</si>
  <si>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</si>
  <si>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</si>
  <si>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</si>
  <si>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</si>
  <si>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</si>
  <si>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</si>
  <si>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</si>
  <si>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</si>
  <si>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</si>
  <si>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</si>
  <si>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</si>
  <si>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</si>
  <si>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</si>
  <si>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</si>
  <si>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</si>
  <si>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</si>
  <si>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</si>
  <si>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</si>
  <si>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</si>
  <si>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</si>
  <si>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</si>
  <si>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</si>
  <si>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</si>
  <si>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</si>
  <si>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</si>
  <si>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</si>
  <si>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</si>
  <si>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</si>
  <si>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</si>
  <si>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</si>
  <si>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</si>
  <si>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</si>
  <si>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</si>
  <si>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</si>
  <si>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</si>
  <si>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</si>
  <si>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</si>
  <si>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</si>
  <si>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</si>
  <si>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</si>
  <si>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</si>
  <si>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</si>
  <si>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</si>
  <si>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</si>
  <si>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</si>
  <si>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</si>
  <si>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</si>
  <si>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</si>
  <si>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</si>
  <si>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</si>
  <si>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</si>
  <si>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</si>
  <si>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</si>
  <si>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</si>
  <si>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</si>
  <si>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</si>
  <si>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</si>
  <si>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</si>
  <si>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</si>
  <si>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</si>
  <si>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</si>
  <si>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</si>
  <si>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</si>
  <si>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</si>
  <si>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</si>
  <si>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</si>
  <si>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</si>
  <si>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</si>
  <si>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</si>
  <si>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</si>
  <si>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</si>
  <si>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</si>
  <si>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</si>
  <si>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</si>
  <si>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</si>
  <si>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</si>
  <si>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</si>
  <si>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</si>
  <si>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</si>
  <si>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</si>
  <si>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</si>
  <si>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</si>
  <si>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</si>
  <si>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</si>
  <si>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</si>
  <si>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</si>
  <si>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</si>
  <si>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</si>
  <si>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</si>
  <si>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</si>
  <si>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</si>
  <si>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</si>
  <si>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</si>
  <si>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</si>
  <si>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</si>
  <si>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</si>
  <si>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</si>
  <si>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</si>
  <si>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</si>
  <si>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</si>
  <si>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</si>
  <si>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</si>
  <si>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</si>
  <si>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</si>
  <si>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</si>
  <si>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</si>
  <si>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</si>
  <si>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</si>
  <si>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</si>
  <si>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</si>
  <si>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</si>
  <si>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</si>
  <si>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</si>
  <si>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</si>
  <si>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</si>
  <si>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</si>
  <si>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</si>
  <si>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</si>
  <si>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</si>
  <si>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</si>
  <si>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</si>
  <si>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</si>
  <si>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</si>
  <si>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</si>
  <si>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</si>
  <si>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</si>
  <si>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</si>
  <si>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</si>
  <si>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</si>
  <si>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</si>
  <si>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</si>
  <si>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</si>
  <si>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</si>
  <si>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</si>
  <si>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</si>
  <si>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</si>
  <si>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</si>
  <si>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</si>
  <si>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</si>
  <si>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</si>
  <si>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</si>
  <si>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</si>
  <si>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</si>
  <si>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</si>
  <si>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</si>
  <si>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</si>
  <si>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</si>
  <si>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</si>
  <si>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</si>
  <si>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</si>
  <si>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</si>
  <si>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</si>
  <si>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</si>
  <si>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</si>
  <si>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</si>
  <si>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</si>
  <si>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</si>
  <si>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</si>
  <si>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</si>
  <si>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</si>
  <si>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</si>
  <si>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</si>
  <si>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</si>
  <si>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</si>
  <si>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</si>
  <si>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</si>
  <si>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</si>
  <si>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</si>
  <si>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</si>
  <si>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</si>
  <si>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</si>
  <si>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</si>
  <si>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</si>
  <si>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</si>
  <si>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</si>
  <si>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</si>
  <si>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</si>
  <si>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</si>
  <si>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</si>
  <si>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</si>
  <si>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</si>
  <si>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</si>
  <si>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</si>
  <si>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</si>
  <si>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</si>
  <si>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</si>
  <si>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</si>
  <si>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</si>
  <si>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</si>
  <si>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</si>
  <si>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</si>
  <si>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</si>
  <si>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</si>
  <si>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</si>
  <si>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</si>
  <si>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</si>
  <si>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</si>
  <si>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</si>
  <si>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</si>
  <si>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</si>
  <si>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</si>
  <si>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</si>
  <si>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</si>
  <si>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</si>
  <si>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</si>
  <si>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</si>
  <si>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</si>
  <si>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</si>
  <si>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</si>
  <si>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</si>
  <si>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</si>
  <si>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</si>
  <si>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</si>
  <si>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</si>
  <si>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</si>
  <si>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</si>
  <si>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</si>
  <si>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</si>
  <si>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</si>
  <si>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</si>
  <si>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</si>
  <si>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</si>
  <si>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</si>
  <si>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</si>
  <si>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</si>
  <si>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</si>
  <si>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</si>
  <si>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</si>
  <si>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</si>
  <si>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</si>
  <si>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</si>
  <si>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</si>
  <si>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</si>
  <si>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</si>
  <si>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</si>
  <si>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</si>
  <si>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</si>
  <si>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</si>
  <si>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</si>
  <si>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</si>
  <si>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</si>
  <si>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</si>
  <si>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</si>
  <si>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</si>
  <si>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</si>
  <si>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</si>
  <si>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</si>
  <si>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</si>
  <si>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</si>
  <si>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</si>
  <si>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</si>
  <si>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</si>
  <si>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</si>
  <si>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</si>
  <si>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</si>
  <si>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</si>
  <si>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</si>
  <si>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</si>
  <si>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</si>
  <si>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</si>
  <si>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</si>
  <si>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</si>
  <si>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</si>
  <si>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</si>
  <si>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</si>
  <si>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</si>
  <si>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</si>
  <si>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</si>
  <si>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</si>
  <si>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</si>
  <si>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</si>
  <si>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</si>
  <si>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</si>
  <si>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</si>
  <si>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</si>
  <si>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</si>
  <si>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</si>
  <si>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</si>
  <si>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</si>
  <si>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</si>
  <si>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</si>
  <si>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</si>
  <si>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</si>
  <si>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</si>
  <si>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</si>
  <si>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</si>
  <si>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</si>
  <si>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</si>
  <si>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</si>
  <si>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</si>
  <si>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</si>
  <si>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</si>
  <si>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</si>
  <si>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</si>
  <si>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</si>
  <si>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</si>
  <si>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</si>
  <si>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</si>
  <si>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</si>
  <si>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</si>
  <si>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</si>
  <si>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</si>
  <si>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</si>
  <si>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</si>
  <si>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</si>
  <si>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</si>
  <si>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</si>
  <si>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</si>
  <si>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</si>
  <si>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</si>
  <si>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</si>
  <si>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</si>
  <si>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</si>
  <si>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</si>
  <si>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</si>
  <si>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</si>
  <si>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</si>
  <si>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</si>
  <si>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</si>
  <si>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</si>
  <si>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</si>
  <si>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</si>
  <si>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</si>
  <si>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</si>
  <si>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</si>
  <si>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</si>
  <si>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</si>
  <si>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</si>
  <si>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</si>
  <si>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</si>
  <si>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</si>
  <si>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</si>
  <si>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</si>
  <si>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</si>
  <si>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</si>
  <si>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</si>
  <si>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</si>
  <si>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</si>
  <si>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</si>
  <si>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</si>
  <si>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</si>
  <si>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</si>
  <si>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</si>
  <si>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</si>
  <si>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</si>
  <si>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</si>
  <si>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</si>
  <si>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</si>
  <si>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</si>
  <si>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</si>
  <si>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</si>
  <si>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</si>
  <si>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</si>
  <si>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</si>
  <si>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</si>
  <si>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</si>
  <si>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</si>
  <si>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</si>
  <si>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</si>
  <si>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</si>
  <si>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</si>
  <si>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</si>
  <si>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</si>
  <si>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</si>
  <si>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</si>
  <si>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</si>
  <si>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</si>
  <si>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</si>
  <si>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</si>
  <si>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</si>
  <si>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</si>
  <si>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</si>
  <si>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</si>
  <si>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</si>
  <si>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</si>
  <si>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</si>
  <si>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</si>
  <si>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</si>
  <si>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</si>
  <si>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</si>
  <si>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</si>
  <si>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</si>
  <si>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</si>
  <si>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</si>
  <si>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</si>
  <si>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</si>
  <si>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</si>
  <si>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</si>
  <si>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</si>
  <si>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</si>
  <si>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</si>
  <si>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</si>
  <si>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</si>
  <si>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</si>
  <si>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</si>
  <si>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</si>
  <si>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</si>
  <si>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</si>
  <si>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</si>
  <si>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</si>
  <si>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</si>
  <si>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</si>
  <si>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</si>
  <si>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</si>
  <si>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</si>
  <si>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</si>
  <si>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</si>
  <si>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</si>
  <si>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</si>
  <si>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</si>
  <si>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</si>
  <si>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</si>
  <si>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</si>
  <si>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</si>
  <si>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</si>
  <si>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</si>
  <si>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</si>
  <si>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</si>
  <si>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</si>
  <si>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</si>
  <si>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</si>
  <si>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</si>
  <si>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</si>
  <si>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</si>
  <si>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</si>
  <si>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</si>
  <si>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</si>
  <si>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</si>
  <si>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</si>
  <si>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</si>
  <si>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</si>
  <si>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</si>
  <si>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</si>
  <si>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</si>
  <si>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</si>
  <si>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</si>
  <si>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</si>
  <si>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</si>
  <si>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</si>
  <si>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</si>
  <si>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</si>
  <si>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</si>
  <si>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</si>
  <si>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</si>
  <si>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</si>
  <si>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</si>
  <si>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</si>
  <si>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</si>
  <si>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</si>
  <si>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</si>
  <si>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</si>
  <si>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</si>
  <si>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</si>
  <si>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</si>
  <si>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</si>
  <si>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</si>
  <si>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</si>
  <si>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</si>
  <si>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</si>
  <si>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</si>
  <si>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</si>
  <si>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</si>
  <si>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</si>
  <si>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</si>
  <si>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</si>
  <si>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</si>
  <si>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</si>
  <si>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</si>
  <si>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</si>
  <si>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</si>
  <si>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</si>
  <si>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</si>
  <si>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</si>
  <si>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</si>
  <si>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</si>
  <si>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</si>
  <si>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</si>
  <si>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</si>
  <si>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</si>
  <si>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</si>
  <si>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</si>
  <si>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</si>
  <si>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</si>
  <si>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</si>
  <si>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</si>
  <si>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</si>
  <si>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</si>
  <si>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</si>
  <si>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</si>
  <si>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</si>
  <si>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</si>
  <si>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</si>
  <si>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</si>
  <si>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</si>
  <si>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</si>
  <si>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</si>
  <si>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</si>
  <si>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</si>
  <si>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</si>
  <si>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</si>
  <si>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</si>
  <si>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</si>
  <si>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</si>
  <si>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</si>
  <si>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</si>
  <si>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</si>
  <si>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</si>
  <si>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</si>
  <si>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</si>
  <si>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</si>
  <si>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</si>
  <si>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</si>
  <si>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</si>
  <si>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</si>
  <si>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</si>
  <si>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</si>
  <si>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</si>
  <si>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</si>
  <si>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</si>
  <si>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</si>
  <si>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</si>
  <si>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</si>
  <si>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</si>
  <si>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</si>
  <si>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</si>
  <si>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</si>
  <si>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</si>
  <si>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</si>
  <si>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</si>
  <si>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</si>
  <si>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</si>
  <si>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</si>
  <si>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</si>
  <si>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</si>
  <si>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</si>
  <si>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</si>
  <si>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</si>
  <si>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</si>
  <si>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</si>
  <si>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</si>
  <si>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</si>
  <si>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</si>
  <si>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</si>
  <si>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</si>
  <si>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</si>
  <si>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</si>
  <si>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</si>
  <si>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</si>
  <si>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</si>
  <si>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</si>
  <si>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</si>
  <si>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</si>
  <si>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</si>
  <si>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</si>
  <si>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</si>
  <si>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</si>
  <si>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</si>
  <si>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</si>
  <si>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</si>
  <si>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</si>
  <si>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</si>
  <si>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</si>
  <si>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</si>
  <si>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</si>
  <si>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</si>
  <si>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</si>
  <si>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</si>
  <si>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</si>
  <si>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</si>
  <si>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</si>
  <si>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</si>
  <si>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</si>
  <si>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</si>
  <si>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</si>
  <si>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</si>
  <si>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</si>
  <si>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</si>
  <si>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</si>
  <si>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</si>
  <si>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</si>
  <si>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</si>
  <si>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</si>
  <si>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</si>
  <si>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</si>
  <si>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</si>
  <si>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</si>
  <si>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</si>
  <si>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</si>
  <si>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</si>
  <si>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</si>
  <si>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</si>
  <si>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</si>
  <si>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</si>
  <si>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</si>
  <si>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</si>
  <si>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</si>
  <si>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</si>
  <si>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</si>
  <si>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</si>
  <si>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</si>
  <si>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</si>
  <si>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</si>
  <si>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</si>
  <si>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</si>
  <si>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</si>
  <si>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</si>
  <si>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</si>
  <si>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</si>
  <si>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</si>
  <si>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</si>
  <si>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</si>
  <si>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</si>
  <si>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</si>
  <si>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</si>
  <si>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</si>
  <si>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</si>
  <si>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</si>
  <si>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</si>
  <si>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</si>
  <si>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</si>
  <si>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</si>
  <si>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</si>
  <si>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</si>
  <si>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</si>
  <si>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</si>
  <si>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</si>
  <si>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</si>
  <si>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</si>
  <si>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</si>
  <si>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</si>
  <si>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</si>
  <si>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</si>
  <si>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</si>
  <si>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</si>
  <si>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</si>
  <si>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</si>
  <si>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</si>
  <si>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</si>
  <si>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</si>
  <si>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</si>
  <si>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</si>
  <si>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</si>
  <si>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</si>
  <si>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</si>
  <si>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</si>
  <si>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</si>
  <si>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</si>
  <si>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</si>
  <si>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</si>
  <si>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</si>
  <si>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</si>
  <si>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</si>
  <si>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</si>
  <si>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</si>
  <si>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</si>
  <si>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</si>
  <si>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</si>
  <si>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</si>
  <si>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</si>
  <si>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</si>
  <si>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</si>
  <si>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</si>
  <si>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</si>
  <si>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</si>
  <si>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</si>
  <si>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</si>
  <si>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</si>
  <si>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</si>
  <si>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</si>
  <si>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</si>
  <si>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</si>
  <si>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</si>
  <si>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</si>
  <si>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</si>
  <si>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</si>
  <si>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</si>
  <si>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</si>
  <si>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</si>
  <si>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</si>
  <si>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</si>
  <si>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</si>
  <si>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</si>
  <si>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</si>
  <si>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</si>
  <si>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</si>
  <si>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</si>
  <si>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</si>
  <si>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</si>
  <si>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</si>
  <si>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</si>
  <si>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</si>
  <si>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</si>
  <si>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</si>
  <si>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</si>
  <si>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</si>
  <si>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</si>
  <si>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</si>
  <si>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</si>
  <si>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</si>
  <si>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</si>
  <si>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</si>
  <si>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</si>
  <si>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</si>
  <si>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</si>
  <si>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</si>
  <si>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</si>
  <si>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</si>
  <si>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</si>
  <si>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</si>
  <si>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</si>
  <si>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</si>
  <si>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</si>
  <si>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</si>
  <si>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</si>
  <si>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</si>
  <si>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</si>
  <si>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</si>
  <si>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</si>
  <si>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</si>
  <si>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</si>
  <si>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</si>
  <si>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</si>
  <si>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</si>
  <si>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</si>
  <si>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</si>
  <si>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</si>
  <si>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</si>
  <si>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</si>
  <si>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</si>
  <si>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</si>
  <si>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</si>
  <si>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</si>
  <si>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</si>
  <si>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</si>
  <si>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</si>
  <si>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</si>
  <si>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</si>
  <si>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</si>
  <si>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</si>
  <si>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</si>
  <si>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</si>
  <si>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</si>
  <si>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</si>
  <si>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</si>
  <si>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</si>
  <si>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</si>
  <si>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</si>
  <si>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</si>
  <si>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</si>
  <si>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</si>
  <si>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</si>
  <si>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</si>
  <si>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</si>
  <si>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</si>
  <si>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</si>
  <si>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</si>
  <si>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</si>
  <si>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</si>
  <si>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</si>
  <si>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</si>
  <si>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</si>
  <si>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</si>
  <si>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</si>
  <si>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</si>
  <si>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</si>
  <si>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</si>
  <si>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</si>
  <si>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</si>
  <si>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</si>
  <si>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</si>
  <si>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</si>
  <si>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</si>
  <si>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</si>
  <si>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</si>
  <si>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</si>
  <si>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</si>
  <si>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</si>
  <si>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</si>
  <si>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</si>
  <si>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</si>
  <si>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</si>
  <si>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</si>
  <si>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</si>
  <si>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</si>
  <si>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</si>
  <si>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</si>
  <si>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</si>
  <si>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</si>
  <si>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</si>
  <si>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</si>
  <si>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</si>
  <si>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</si>
  <si>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</si>
  <si>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</si>
  <si>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</si>
  <si>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</si>
  <si>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</si>
  <si>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</si>
  <si>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</si>
  <si>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</si>
  <si>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</si>
  <si>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</si>
  <si>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</si>
  <si>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</si>
  <si>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</si>
  <si>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</si>
  <si>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</si>
  <si>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</si>
  <si>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</si>
  <si>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</si>
  <si>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</si>
  <si>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</si>
  <si>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</si>
  <si>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</si>
  <si>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</si>
  <si>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</si>
  <si>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</si>
  <si>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</si>
  <si>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</si>
  <si>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</si>
  <si>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</si>
  <si>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</si>
  <si>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</si>
  <si>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</si>
  <si>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</si>
  <si>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</si>
  <si>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</si>
  <si>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</si>
  <si>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</si>
  <si>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</si>
  <si>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</si>
  <si>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</si>
  <si>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</si>
  <si>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</si>
  <si>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</si>
  <si>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</si>
  <si>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</si>
  <si>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</si>
  <si>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</si>
  <si>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</si>
  <si>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</si>
  <si>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</si>
  <si>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</si>
  <si>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</si>
  <si>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</si>
  <si>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</si>
  <si>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</si>
  <si>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</si>
  <si>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</si>
  <si>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</si>
  <si>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</si>
  <si>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</si>
  <si>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</si>
  <si>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</si>
  <si>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</si>
  <si>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</si>
  <si>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</si>
  <si>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</si>
  <si>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</si>
  <si>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</si>
  <si>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</si>
  <si>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</si>
  <si>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</si>
  <si>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</si>
  <si>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</si>
  <si>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</si>
  <si>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</si>
  <si>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</si>
  <si>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</si>
  <si>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</si>
  <si>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</si>
  <si>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</si>
  <si>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</si>
  <si>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</si>
  <si>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</si>
  <si>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</si>
  <si>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</si>
  <si>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</si>
  <si>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</si>
  <si>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</si>
  <si>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</si>
  <si>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</si>
  <si>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</si>
  <si>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</si>
  <si>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</si>
  <si>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</si>
  <si>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</si>
  <si>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</si>
  <si>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</si>
  <si>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</si>
  <si>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</si>
  <si>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</si>
  <si>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</si>
  <si>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</si>
  <si>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</si>
  <si>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</si>
  <si>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</si>
  <si>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</si>
  <si>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</si>
  <si>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</si>
  <si>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</si>
  <si>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</si>
  <si>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</si>
  <si>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</si>
  <si>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</si>
  <si>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</si>
  <si>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</si>
  <si>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</si>
  <si>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</si>
  <si>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</si>
  <si>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</si>
  <si>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</si>
  <si>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</si>
  <si>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</si>
  <si>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</si>
  <si>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</si>
  <si>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</si>
  <si>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</si>
  <si>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</si>
  <si>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</si>
  <si>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</si>
  <si>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</si>
  <si>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</si>
  <si>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</si>
  <si>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</si>
  <si>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</si>
  <si>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</si>
  <si>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</si>
  <si>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</si>
  <si>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</si>
  <si>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</si>
  <si>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</si>
  <si>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</si>
  <si>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</si>
  <si>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</si>
  <si>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</si>
  <si>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</si>
  <si>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</si>
  <si>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</si>
  <si>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</si>
  <si>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</si>
  <si>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</si>
  <si>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</si>
  <si>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</si>
  <si>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</si>
  <si>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</si>
  <si>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</si>
  <si>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</si>
  <si>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</si>
  <si>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</si>
  <si>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</si>
  <si>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</si>
  <si>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</si>
  <si>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</si>
  <si>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</si>
  <si>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</si>
  <si>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</si>
  <si>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</si>
  <si>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</si>
  <si>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</si>
  <si>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</si>
  <si>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</si>
  <si>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</si>
  <si>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</si>
  <si>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</si>
  <si>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</si>
  <si>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</si>
  <si>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</si>
  <si>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</si>
  <si>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</si>
  <si>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</si>
  <si>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</si>
  <si>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</si>
  <si>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</si>
  <si>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</si>
  <si>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</si>
  <si>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</si>
  <si>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</si>
  <si>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</si>
  <si>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</si>
  <si>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</si>
  <si>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</si>
  <si>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</si>
  <si>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</si>
  <si>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</si>
  <si>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</si>
  <si>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</si>
  <si>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</si>
  <si>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</si>
  <si>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</si>
  <si>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</si>
  <si>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</si>
  <si>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</si>
  <si>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</si>
  <si>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</si>
  <si>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</si>
  <si>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</si>
  <si>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</si>
  <si>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</si>
  <si>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</si>
  <si>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</si>
  <si>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</si>
  <si>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</si>
  <si>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</si>
  <si>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</si>
  <si>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</si>
  <si>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</si>
  <si>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</si>
  <si>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</si>
  <si>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</si>
  <si>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</si>
  <si>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</si>
  <si>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</si>
  <si>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</si>
  <si>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</si>
  <si>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</si>
  <si>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</si>
  <si>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</si>
  <si>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</si>
  <si>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</si>
  <si>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</si>
  <si>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</si>
  <si>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</si>
  <si>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</si>
  <si>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</si>
  <si>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</si>
  <si>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</si>
  <si>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</si>
  <si>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</si>
  <si>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</si>
  <si>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</si>
  <si>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</si>
  <si>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</si>
  <si>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</si>
  <si>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</si>
  <si>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</si>
  <si>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</si>
  <si>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</si>
  <si>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</si>
  <si>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</si>
  <si>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</si>
  <si>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</si>
  <si>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</si>
  <si>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</si>
  <si>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</si>
  <si>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</si>
  <si>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</si>
  <si>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</si>
  <si>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</si>
  <si>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</si>
  <si>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</si>
  <si>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</si>
  <si>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</si>
  <si>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</si>
  <si>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</si>
  <si>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</si>
  <si>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</si>
  <si>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</si>
  <si>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</si>
  <si>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</si>
  <si>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</si>
  <si>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</si>
  <si>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</si>
  <si>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</si>
  <si>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</si>
  <si>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</si>
  <si>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</si>
  <si>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</si>
  <si>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</si>
  <si>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</si>
  <si>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</si>
  <si>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</si>
  <si>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</si>
  <si>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</si>
  <si>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</si>
  <si>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</si>
  <si>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</si>
  <si>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</si>
  <si>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</si>
  <si>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</si>
  <si>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</si>
  <si>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</si>
  <si>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</si>
  <si>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</si>
  <si>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</si>
  <si>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</si>
  <si>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</si>
  <si>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</si>
  <si>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</si>
  <si>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</si>
  <si>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</si>
  <si>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</si>
  <si>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</si>
  <si>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</si>
  <si>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</si>
  <si>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</si>
  <si>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</si>
  <si>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</si>
  <si>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</si>
  <si>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</si>
  <si>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</si>
  <si>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</si>
  <si>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</si>
  <si>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</si>
  <si>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</si>
  <si>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</si>
  <si>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</si>
  <si>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</si>
  <si>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</si>
  <si>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</si>
  <si>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</si>
  <si>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</si>
  <si>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</si>
  <si>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</si>
  <si>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</si>
  <si>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</si>
  <si>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</si>
  <si>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</si>
  <si>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</si>
  <si>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</si>
  <si>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</si>
  <si>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</si>
  <si>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</si>
  <si>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</si>
  <si>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</si>
  <si>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</si>
  <si>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</si>
  <si>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</si>
  <si>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</si>
  <si>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</si>
  <si>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</si>
  <si>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</si>
  <si>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</si>
  <si>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</si>
  <si>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</si>
  <si>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</si>
  <si>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</si>
  <si>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</si>
  <si>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</si>
  <si>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</si>
  <si>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</si>
  <si>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</si>
  <si>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</si>
  <si>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</si>
  <si>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</si>
  <si>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</si>
  <si>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</si>
  <si>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</si>
  <si>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</si>
  <si>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</si>
  <si>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</si>
  <si>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</si>
  <si>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</si>
  <si>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</si>
  <si>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</si>
  <si>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</si>
  <si>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</si>
  <si>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</si>
  <si>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</si>
  <si>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</si>
  <si>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</si>
  <si>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</si>
  <si>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</si>
  <si>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</si>
  <si>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</si>
  <si>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</si>
  <si>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</si>
  <si>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</si>
  <si>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</si>
  <si>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</si>
  <si>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</si>
  <si>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</si>
  <si>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</si>
  <si>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</si>
  <si>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</si>
  <si>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</si>
  <si>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</si>
  <si>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</si>
  <si>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</si>
  <si>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</si>
  <si>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</si>
  <si>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</si>
  <si>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</si>
  <si>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</si>
  <si>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</si>
  <si>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</si>
  <si>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</si>
  <si>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</si>
  <si>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</si>
  <si>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</si>
  <si>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</si>
  <si>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</si>
  <si>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</si>
  <si>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</si>
  <si>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</si>
  <si>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</si>
  <si>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</si>
  <si>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</si>
  <si>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</si>
  <si>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</si>
  <si>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</si>
  <si>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</si>
  <si>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</si>
  <si>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</si>
  <si>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</si>
  <si>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</si>
  <si>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</si>
  <si>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</si>
  <si>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</si>
  <si>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</si>
  <si>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</si>
  <si>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</si>
  <si>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</si>
  <si>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</si>
  <si>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</si>
  <si>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</si>
  <si>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</si>
  <si>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</si>
  <si>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</si>
  <si>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</si>
  <si>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</si>
  <si>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</si>
  <si>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</si>
  <si>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</si>
  <si>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</si>
  <si>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</si>
  <si>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</si>
  <si>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</si>
  <si>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</si>
  <si>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</si>
  <si>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</si>
  <si>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</si>
  <si>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</si>
  <si>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</si>
  <si>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</si>
  <si>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</si>
  <si>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</si>
  <si>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</si>
  <si>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</si>
  <si>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</si>
  <si>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</si>
  <si>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</si>
  <si>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</si>
  <si>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</si>
  <si>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</si>
  <si>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</si>
  <si>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</si>
  <si>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</si>
  <si>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</si>
  <si>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</si>
  <si>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</si>
  <si>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</si>
  <si>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</si>
  <si>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</si>
  <si>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</si>
  <si>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</si>
  <si>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</si>
  <si>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</si>
  <si>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</si>
  <si>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</si>
  <si>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</si>
  <si>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</si>
  <si>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</si>
  <si>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</si>
  <si>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</si>
  <si>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</si>
  <si>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</si>
  <si>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</si>
  <si>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</si>
  <si>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</si>
  <si>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</si>
  <si>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</si>
  <si>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</si>
  <si>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</si>
  <si>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</si>
  <si>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</si>
  <si>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</si>
  <si>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</si>
  <si>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</si>
  <si>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</si>
  <si>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</si>
  <si>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</si>
  <si>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</si>
  <si>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</si>
  <si>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</si>
  <si>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</si>
  <si>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</si>
  <si>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</si>
  <si>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</si>
  <si>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</si>
  <si>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</si>
  <si>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</si>
  <si>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</si>
  <si>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</si>
  <si>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</si>
  <si>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</si>
  <si>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</si>
  <si>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</si>
  <si>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</si>
  <si>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</si>
  <si>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</si>
  <si>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</si>
  <si>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</si>
  <si>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</si>
  <si>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</si>
  <si>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</si>
  <si>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</si>
  <si>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</si>
  <si>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</si>
  <si>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</si>
  <si>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</si>
  <si>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</si>
  <si>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</si>
  <si>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</si>
  <si>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</si>
  <si>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</si>
  <si>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</si>
  <si>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</si>
  <si>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</si>
  <si>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</si>
  <si>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</si>
  <si>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</si>
  <si>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</si>
  <si>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</si>
  <si>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</si>
  <si>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</si>
  <si>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</si>
  <si>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</si>
  <si>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</si>
  <si>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</si>
  <si>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</si>
  <si>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</si>
  <si>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</si>
  <si>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</si>
  <si>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</si>
  <si>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</si>
  <si>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</si>
  <si>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</si>
  <si>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</si>
  <si>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</si>
  <si>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</si>
  <si>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</si>
  <si>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</si>
  <si>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</si>
  <si>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</si>
  <si>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</si>
  <si>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</si>
  <si>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</si>
  <si>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</si>
  <si>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</si>
  <si>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</si>
  <si>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</si>
  <si>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</si>
  <si>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</si>
  <si>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</si>
  <si>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</si>
  <si>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</si>
  <si>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</si>
  <si>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</si>
  <si>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</si>
  <si>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</si>
  <si>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</si>
  <si>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</si>
  <si>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</si>
  <si>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</si>
  <si>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</si>
  <si>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</si>
  <si>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</si>
  <si>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</si>
  <si>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</si>
  <si>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</si>
  <si>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</si>
  <si>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</si>
  <si>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</si>
  <si>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</si>
  <si>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</si>
  <si>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</si>
  <si>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</si>
  <si>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</si>
  <si>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</si>
  <si>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</si>
  <si>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</si>
  <si>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</si>
  <si>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</si>
  <si>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</si>
  <si>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</si>
  <si>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</si>
  <si>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</si>
  <si>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</si>
  <si>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</si>
  <si>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</si>
  <si>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</si>
  <si>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</si>
  <si>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</si>
  <si>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</si>
  <si>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</si>
  <si>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</si>
  <si>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</si>
  <si>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</si>
  <si>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</si>
  <si>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</si>
  <si>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</si>
  <si>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</si>
  <si>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</si>
  <si>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</si>
  <si>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</si>
  <si>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</si>
  <si>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</si>
  <si>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</si>
  <si>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</si>
  <si>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</si>
  <si>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</si>
  <si>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</si>
  <si>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</si>
  <si>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</si>
  <si>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</si>
  <si>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</si>
  <si>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</si>
  <si>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</si>
  <si>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</si>
  <si>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</si>
  <si>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</si>
  <si>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</si>
  <si>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</si>
  <si>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</si>
  <si>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</si>
  <si>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</si>
  <si>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</si>
  <si>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</si>
  <si>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</si>
  <si>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</si>
  <si>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</si>
  <si>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</si>
  <si>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</si>
  <si>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</si>
  <si>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</si>
  <si>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</si>
  <si>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</si>
  <si>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</si>
  <si>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</si>
  <si>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</si>
  <si>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</si>
  <si>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</si>
  <si>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</si>
  <si>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</si>
  <si>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</si>
  <si>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</si>
  <si>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</si>
  <si>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</si>
  <si>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</si>
  <si>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</si>
  <si>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</si>
  <si>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</si>
  <si>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</si>
  <si>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</si>
  <si>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</si>
  <si>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</si>
  <si>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</si>
  <si>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</si>
  <si>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</si>
  <si>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</si>
  <si>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</si>
  <si>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</si>
  <si>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</si>
  <si>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</si>
  <si>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</si>
  <si>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</si>
  <si>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</si>
  <si>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</si>
  <si>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</si>
  <si>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</si>
  <si>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</si>
  <si>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</si>
  <si>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</si>
  <si>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</si>
  <si>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</si>
  <si>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</si>
  <si>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</si>
  <si>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</si>
  <si>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</si>
  <si>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</si>
  <si>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</si>
  <si>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</si>
  <si>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</si>
  <si>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</si>
  <si>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</si>
  <si>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</si>
  <si>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</si>
  <si>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</si>
  <si>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</si>
  <si>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</si>
  <si>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</si>
  <si>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</si>
  <si>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</si>
  <si>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</si>
  <si>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</si>
  <si>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</si>
  <si>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</si>
  <si>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</si>
  <si>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</si>
  <si>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</si>
  <si>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</si>
  <si>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</si>
  <si>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</si>
  <si>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</si>
  <si>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</si>
  <si>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</si>
  <si>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</si>
  <si>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</si>
  <si>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</si>
  <si>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</si>
  <si>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</si>
  <si>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</si>
  <si>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</si>
  <si>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</si>
  <si>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</si>
  <si>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</si>
  <si>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</si>
  <si>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</si>
  <si>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</si>
  <si>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</si>
  <si>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</si>
  <si>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</si>
  <si>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</si>
  <si>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</si>
  <si>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</si>
  <si>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</si>
  <si>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</si>
  <si>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</si>
  <si>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</si>
  <si>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</si>
  <si>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</si>
  <si>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</si>
  <si>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</si>
  <si>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</si>
  <si>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</si>
  <si>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</si>
  <si>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</si>
  <si>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</si>
  <si>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</si>
  <si>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</si>
  <si>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</si>
  <si>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</si>
  <si>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</si>
  <si>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</si>
  <si>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</si>
  <si>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</si>
  <si>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</si>
  <si>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</si>
  <si>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</si>
  <si>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</si>
  <si>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</si>
  <si>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</si>
  <si>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</si>
  <si>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</si>
  <si>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</si>
  <si>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</si>
  <si>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</si>
  <si>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</si>
  <si>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</si>
  <si>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</si>
  <si>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</si>
  <si>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</si>
  <si>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</si>
  <si>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</si>
  <si>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</si>
  <si>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</si>
  <si>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</si>
  <si>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</si>
  <si>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</si>
  <si>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</si>
  <si>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</si>
  <si>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</si>
  <si>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</si>
  <si>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</si>
  <si>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</si>
  <si>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</si>
  <si>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</si>
  <si>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</si>
  <si>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</si>
  <si>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</si>
  <si>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</si>
  <si>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</si>
  <si>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</si>
  <si>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</si>
  <si>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</si>
  <si>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</si>
  <si>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</si>
  <si>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</si>
  <si>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</si>
  <si>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</si>
  <si>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</si>
  <si>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</si>
  <si>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</si>
  <si>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</si>
  <si>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</si>
  <si>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</si>
  <si>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</si>
  <si>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</si>
  <si>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</si>
  <si>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</si>
  <si>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</si>
  <si>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</si>
  <si>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</si>
  <si>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</si>
  <si>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</si>
  <si>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</si>
  <si>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</si>
  <si>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</si>
  <si>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</si>
  <si>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</si>
  <si>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</si>
  <si>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</si>
  <si>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</si>
  <si>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</si>
  <si>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</si>
  <si>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</si>
  <si>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</si>
  <si>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</si>
  <si>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</si>
  <si>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</si>
  <si>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</si>
  <si>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</si>
  <si>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</si>
  <si>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</si>
  <si>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</si>
  <si>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</si>
  <si>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</si>
  <si>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</si>
  <si>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</si>
  <si>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</si>
  <si>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</si>
  <si>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</si>
  <si>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</si>
  <si>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</si>
  <si>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</si>
  <si>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</si>
  <si>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</si>
  <si>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</si>
  <si>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</si>
  <si>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</si>
  <si>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</si>
  <si>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</si>
  <si>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</si>
  <si>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</si>
  <si>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</si>
  <si>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</si>
  <si>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</si>
  <si>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</si>
  <si>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</si>
  <si>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</si>
  <si>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</si>
  <si>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</si>
  <si>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</si>
  <si>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</si>
  <si>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</si>
  <si>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</si>
  <si>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</si>
  <si>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</si>
  <si>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</si>
  <si>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</si>
  <si>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</si>
  <si>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</si>
  <si>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</si>
  <si>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</si>
  <si>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</si>
  <si>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</si>
  <si>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</si>
  <si>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</si>
  <si>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</si>
  <si>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</si>
  <si>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</si>
  <si>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</si>
  <si>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</si>
  <si>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</si>
  <si>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</si>
  <si>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</si>
  <si>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</si>
  <si>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</si>
  <si>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</si>
  <si>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</si>
  <si>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</si>
  <si>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</si>
  <si>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</si>
  <si>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</si>
  <si>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</si>
  <si>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</si>
  <si>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</si>
  <si>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</si>
  <si>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</si>
  <si>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</si>
  <si>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</si>
  <si>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</si>
  <si>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</si>
  <si>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</si>
  <si>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</si>
  <si>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</si>
  <si>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</si>
  <si>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</si>
  <si>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</si>
  <si>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</si>
  <si>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</si>
  <si>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</si>
  <si>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</si>
  <si>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</si>
  <si>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</si>
  <si>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</si>
  <si>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</si>
  <si>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</si>
  <si>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</si>
  <si>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</si>
  <si>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</si>
  <si>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</si>
  <si>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</si>
  <si>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</si>
  <si>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</si>
  <si>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</si>
  <si>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</si>
  <si>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</si>
  <si>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</si>
  <si>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</si>
  <si>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</si>
  <si>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</si>
  <si>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</si>
  <si>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</si>
  <si>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</si>
  <si>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</si>
  <si>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</si>
  <si>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</si>
  <si>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</si>
  <si>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</si>
  <si>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</si>
  <si>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</si>
  <si>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</si>
  <si>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</si>
  <si>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</si>
  <si>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</si>
  <si>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</si>
  <si>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</si>
  <si>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</si>
  <si>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</si>
  <si>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</si>
  <si>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</si>
  <si>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</si>
  <si>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</si>
  <si>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</si>
  <si>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</si>
  <si>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</si>
  <si>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</si>
  <si>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</si>
  <si>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</si>
  <si>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</si>
  <si>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</si>
  <si>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</si>
  <si>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</si>
  <si>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</si>
  <si>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</si>
  <si>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</si>
  <si>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</si>
  <si>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</si>
  <si>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</si>
  <si>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</si>
  <si>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</si>
  <si>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</si>
  <si>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</si>
  <si>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</si>
  <si>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</si>
  <si>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</si>
  <si>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</si>
  <si>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</si>
  <si>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</si>
  <si>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</si>
  <si>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</si>
  <si>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</si>
  <si>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</si>
  <si>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</si>
  <si>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</si>
  <si>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</si>
  <si>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</si>
  <si>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</si>
  <si>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</si>
  <si>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</si>
  <si>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</si>
  <si>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</si>
  <si>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</si>
  <si>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</si>
  <si>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</si>
  <si>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</si>
  <si>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</si>
  <si>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</si>
  <si>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</si>
  <si>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</si>
  <si>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</si>
  <si>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</si>
  <si>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</si>
  <si>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</si>
  <si>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</si>
  <si>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</si>
  <si>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</si>
  <si>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</si>
  <si>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</si>
  <si>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</si>
  <si>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</si>
  <si>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</si>
  <si>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</si>
  <si>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</si>
  <si>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</si>
  <si>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</si>
  <si>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</si>
  <si>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</si>
  <si>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</si>
  <si>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</si>
  <si>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</si>
  <si>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</si>
  <si>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</si>
  <si>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</si>
  <si>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</si>
  <si>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</si>
  <si>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</si>
  <si>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</si>
  <si>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</si>
  <si>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</si>
  <si>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</si>
  <si>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</si>
  <si>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</si>
  <si>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</si>
  <si>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</si>
  <si>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</si>
  <si>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</si>
  <si>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</si>
  <si>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</si>
  <si>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</si>
  <si>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</si>
  <si>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</si>
  <si>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</si>
  <si>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</si>
  <si>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</si>
  <si>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</si>
  <si>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</si>
  <si>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</si>
  <si>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</si>
  <si>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</si>
  <si>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</si>
  <si>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</si>
  <si>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</si>
  <si>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</si>
  <si>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</si>
  <si>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</si>
  <si>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</si>
  <si>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</si>
  <si>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</si>
  <si>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</si>
  <si>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</si>
  <si>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</si>
  <si>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</si>
  <si>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</si>
  <si>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</si>
  <si>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</si>
  <si>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</si>
  <si>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</si>
  <si>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</si>
  <si>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</si>
  <si>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</si>
  <si>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</si>
  <si>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</si>
  <si>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</si>
  <si>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</si>
  <si>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</si>
  <si>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</si>
  <si>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</si>
  <si>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</si>
  <si>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</si>
  <si>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</si>
  <si>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</si>
  <si>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</si>
  <si>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</si>
  <si>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</si>
  <si>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</si>
  <si>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</si>
  <si>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</si>
  <si>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</si>
  <si>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</si>
  <si>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</si>
  <si>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</si>
  <si>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</si>
  <si>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</si>
  <si>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</si>
  <si>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</si>
  <si>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</si>
  <si>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</si>
  <si>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</si>
  <si>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</si>
  <si>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</si>
  <si>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</si>
  <si>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</si>
  <si>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</si>
  <si>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</si>
  <si>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</si>
  <si>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</si>
  <si>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</si>
  <si>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</si>
  <si>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</si>
  <si>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</si>
  <si>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</si>
  <si>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</si>
  <si>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</si>
  <si>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</si>
  <si>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</si>
  <si>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</si>
  <si>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</si>
  <si>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</si>
  <si>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</si>
  <si>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</si>
  <si>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</si>
  <si>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</si>
  <si>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</si>
  <si>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</si>
  <si>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</si>
  <si>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</si>
  <si>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</si>
  <si>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</si>
  <si>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</si>
  <si>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</si>
  <si>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</si>
  <si>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</si>
  <si>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</si>
  <si>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</si>
  <si>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</si>
  <si>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</si>
  <si>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</si>
  <si>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</si>
  <si>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</si>
  <si>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</si>
  <si>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</si>
  <si>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</si>
  <si>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</si>
  <si>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</si>
  <si>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</si>
  <si>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</si>
  <si>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</si>
  <si>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</si>
  <si>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</si>
  <si>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</si>
  <si>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</si>
  <si>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</si>
  <si>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</si>
  <si>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</si>
  <si>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</si>
  <si>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</si>
  <si>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</si>
  <si>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</si>
  <si>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</si>
  <si>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</si>
  <si>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</si>
  <si>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</si>
  <si>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</si>
  <si>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</si>
  <si>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</si>
  <si>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</si>
  <si>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</si>
  <si>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</si>
  <si>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</si>
  <si>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</si>
  <si>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</si>
  <si>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</si>
  <si>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</si>
  <si>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</si>
  <si>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</si>
  <si>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</si>
  <si>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</si>
  <si>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</si>
  <si>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</si>
  <si>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</si>
  <si>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</si>
  <si>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</si>
  <si>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</si>
  <si>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</si>
  <si>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</si>
  <si>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</si>
  <si>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</si>
  <si>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</si>
  <si>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</si>
  <si>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</si>
  <si>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</si>
  <si>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</si>
  <si>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</si>
  <si>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</si>
  <si>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</si>
  <si>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</si>
  <si>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</si>
  <si>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</si>
  <si>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</si>
  <si>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</si>
  <si>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</si>
  <si>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</si>
  <si>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</si>
  <si>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</si>
  <si>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</si>
  <si>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</si>
  <si>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</si>
  <si>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</si>
  <si>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</si>
  <si>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</si>
  <si>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</si>
  <si>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</si>
  <si>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</si>
  <si>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</si>
  <si>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</si>
  <si>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</si>
  <si>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</si>
  <si>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</si>
  <si>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</si>
  <si>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</si>
  <si>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</si>
  <si>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</si>
  <si>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</si>
  <si>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</si>
  <si>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</si>
  <si>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</si>
  <si>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</si>
  <si>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</si>
  <si>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</si>
  <si>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</si>
  <si>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</si>
  <si>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</si>
  <si>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</si>
  <si>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</si>
  <si>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</si>
  <si>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</si>
  <si>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</si>
  <si>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</si>
  <si>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</si>
  <si>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</si>
  <si>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</si>
  <si>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</si>
  <si>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</si>
  <si>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</si>
  <si>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</si>
  <si>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</si>
  <si>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</si>
  <si>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</si>
  <si>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</si>
  <si>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</si>
  <si>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</si>
  <si>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</si>
  <si>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</si>
  <si>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</si>
  <si>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</si>
  <si>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</si>
  <si>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</si>
  <si>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</si>
  <si>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</si>
  <si>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</si>
  <si>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</si>
  <si>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</si>
  <si>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</si>
  <si>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</si>
  <si>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</si>
  <si>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</si>
  <si>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</si>
  <si>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</si>
  <si>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</si>
  <si>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</si>
  <si>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</si>
  <si>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</si>
  <si>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</si>
  <si>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</si>
  <si>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</si>
  <si>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</si>
  <si>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</si>
  <si>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</si>
  <si>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</si>
  <si>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</si>
  <si>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</si>
  <si>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</si>
  <si>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</si>
  <si>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</si>
  <si>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</si>
  <si>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</si>
  <si>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</si>
  <si>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</si>
  <si>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</si>
  <si>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</si>
  <si>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</si>
  <si>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</si>
  <si>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</si>
  <si>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</si>
  <si>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</si>
  <si>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</si>
  <si>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</si>
  <si>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</si>
  <si>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</si>
  <si>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</si>
  <si>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</si>
  <si>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</si>
  <si>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</si>
  <si>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</si>
  <si>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</si>
  <si>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</si>
  <si>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</si>
  <si>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</si>
  <si>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</si>
  <si>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</si>
  <si>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</si>
  <si>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</si>
  <si>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</si>
  <si>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</si>
  <si>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</si>
  <si>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</si>
  <si>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</si>
  <si>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</si>
  <si>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</si>
  <si>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</si>
  <si>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</si>
  <si>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</si>
  <si>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</si>
  <si>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</si>
  <si>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</si>
  <si>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</si>
  <si>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</si>
  <si>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</si>
  <si>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</si>
  <si>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</si>
  <si>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</si>
  <si>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</si>
  <si>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</si>
  <si>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</si>
  <si>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</si>
  <si>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</si>
  <si>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</si>
  <si>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</si>
  <si>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</si>
  <si>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</si>
  <si>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</si>
  <si>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</si>
  <si>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</si>
  <si>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</si>
  <si>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</si>
  <si>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</si>
  <si>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</si>
  <si>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</si>
  <si>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</si>
  <si>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</si>
  <si>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</si>
  <si>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</si>
  <si>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</si>
  <si>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</si>
  <si>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</si>
  <si>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</si>
  <si>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</si>
  <si>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</si>
  <si>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</si>
  <si>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</si>
  <si>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</si>
  <si>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</si>
  <si>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</si>
  <si>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</si>
  <si>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</si>
  <si>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</si>
  <si>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</si>
  <si>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</si>
  <si>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</si>
  <si>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</si>
  <si>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</si>
  <si>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</si>
  <si>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</si>
  <si>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</si>
  <si>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</si>
  <si>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</si>
  <si>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</si>
  <si>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</si>
  <si>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</si>
  <si>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</si>
  <si>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</si>
  <si>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</si>
  <si>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</si>
  <si>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</si>
  <si>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</si>
  <si>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</si>
  <si>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</si>
  <si>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</si>
  <si>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</si>
  <si>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</si>
  <si>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</si>
  <si>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</si>
  <si>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</si>
  <si>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</si>
  <si>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</si>
  <si>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</si>
  <si>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</si>
  <si>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</si>
  <si>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</si>
  <si>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</si>
  <si>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</si>
  <si>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</si>
  <si>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</si>
  <si>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</si>
  <si>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</si>
  <si>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</si>
  <si>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</si>
  <si>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</si>
  <si>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</si>
  <si>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</si>
  <si>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</si>
  <si>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</si>
  <si>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</si>
  <si>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</si>
  <si>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</si>
  <si>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</si>
  <si>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</si>
  <si>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</si>
  <si>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</si>
  <si>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</si>
  <si>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</si>
  <si>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</si>
  <si>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</si>
  <si>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</si>
  <si>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</si>
  <si>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</si>
  <si>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</si>
  <si>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</si>
  <si>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</si>
  <si>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</si>
  <si>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</si>
  <si>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</si>
  <si>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</si>
  <si>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</si>
  <si>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</si>
  <si>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</si>
  <si>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</si>
  <si>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</si>
  <si>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</si>
  <si>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</si>
  <si>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</si>
  <si>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</si>
  <si>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</si>
  <si>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</si>
  <si>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</si>
  <si>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</si>
  <si>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</si>
  <si>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</si>
  <si>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</si>
  <si>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</si>
  <si>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</si>
  <si>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</si>
  <si>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</si>
  <si>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</si>
  <si>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</si>
  <si>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</si>
  <si>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</si>
  <si>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</si>
  <si>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</si>
  <si>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</si>
  <si>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</si>
  <si>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</si>
  <si>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</si>
  <si>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</si>
  <si>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</si>
  <si>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</si>
  <si>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</si>
  <si>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</si>
  <si>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</si>
  <si>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</si>
  <si>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</si>
  <si>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</si>
  <si>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</si>
  <si>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</si>
  <si>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</si>
  <si>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</si>
  <si>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</si>
  <si>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</si>
  <si>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</si>
  <si>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</si>
  <si>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</si>
  <si>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</si>
  <si>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</si>
  <si>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</si>
  <si>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</si>
  <si>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</si>
  <si>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</si>
  <si>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</si>
  <si>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</si>
  <si>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</si>
  <si>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</si>
  <si>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</si>
  <si>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</si>
  <si>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</si>
  <si>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</si>
  <si>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</si>
  <si>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</si>
  <si>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</si>
  <si>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</si>
  <si>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</si>
  <si>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</si>
  <si>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</si>
  <si>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</si>
  <si>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</si>
  <si>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</si>
  <si>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</si>
  <si>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</si>
  <si>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</si>
  <si>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</si>
  <si>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</si>
  <si>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</si>
  <si>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</si>
  <si>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</si>
  <si>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</si>
  <si>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</si>
  <si>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</si>
  <si>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</si>
  <si>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</si>
  <si>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</si>
  <si>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</si>
  <si>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</si>
  <si>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</si>
  <si>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</si>
  <si>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</si>
  <si>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</si>
  <si>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</si>
  <si>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</si>
  <si>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</si>
  <si>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</si>
  <si>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</si>
  <si>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</si>
  <si>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</si>
  <si>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</si>
  <si>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</si>
  <si>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</si>
  <si>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</si>
  <si>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</si>
  <si>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</si>
  <si>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</si>
  <si>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</si>
  <si>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</si>
  <si>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</si>
  <si>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</si>
  <si>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</si>
  <si>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</si>
  <si>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</si>
  <si>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</si>
  <si>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</si>
  <si>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</si>
  <si>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</si>
  <si>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</si>
  <si>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</si>
  <si>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</si>
  <si>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</si>
  <si>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</si>
  <si>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</si>
  <si>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</si>
  <si>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</si>
  <si>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</si>
  <si>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</si>
  <si>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</si>
  <si>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</si>
  <si>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</si>
  <si>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</si>
  <si>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</si>
  <si>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</si>
  <si>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</si>
  <si>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</si>
  <si>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</si>
  <si>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</si>
  <si>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</si>
  <si>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</si>
  <si>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</si>
  <si>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</si>
  <si>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</si>
  <si>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</si>
  <si>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</si>
  <si>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</si>
  <si>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</si>
  <si>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</si>
  <si>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</si>
  <si>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</si>
  <si>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</si>
  <si>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</si>
  <si>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</si>
  <si>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</si>
  <si>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</si>
  <si>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</si>
  <si>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</si>
  <si>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</si>
  <si>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</si>
  <si>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</si>
  <si>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</si>
  <si>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</si>
  <si>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</si>
  <si>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</si>
  <si>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</si>
  <si>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</si>
  <si>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</si>
  <si>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</si>
  <si>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</si>
  <si>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</si>
  <si>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</si>
  <si>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</si>
  <si>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</si>
  <si>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</si>
  <si>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</si>
  <si>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</si>
  <si>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</si>
  <si>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</si>
  <si>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</si>
  <si>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</si>
  <si>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</si>
  <si>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</si>
  <si>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</si>
  <si>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</si>
  <si>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</si>
  <si>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</si>
  <si>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</si>
  <si>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</si>
  <si>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</si>
  <si>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</si>
  <si>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</si>
  <si>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</si>
  <si>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</si>
  <si>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</si>
  <si>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</si>
  <si>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</si>
  <si>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</si>
  <si>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</si>
  <si>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</si>
  <si>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</si>
  <si>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</si>
  <si>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</si>
  <si>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</si>
  <si>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</si>
  <si>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</si>
  <si>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</si>
  <si>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</si>
  <si>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</si>
  <si>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</si>
  <si>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</si>
  <si>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</si>
  <si>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</si>
  <si>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</si>
  <si>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</si>
  <si>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</si>
  <si>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</si>
  <si>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</si>
  <si>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</si>
  <si>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</si>
  <si>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</si>
  <si>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</si>
  <si>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</si>
  <si>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</si>
  <si>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</si>
  <si>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</si>
  <si>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</si>
  <si>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</si>
  <si>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</si>
  <si>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</si>
  <si>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</si>
  <si>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</si>
  <si>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</si>
  <si>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</si>
  <si>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</si>
  <si>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</si>
  <si>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</si>
  <si>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</si>
  <si>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</si>
  <si>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</si>
  <si>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</si>
  <si>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</si>
  <si>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</si>
  <si>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</si>
  <si>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</si>
  <si>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</si>
  <si>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</si>
  <si>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</si>
  <si>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</si>
  <si>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</si>
  <si>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</si>
  <si>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</si>
  <si>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</si>
  <si>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</si>
  <si>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</si>
  <si>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</si>
  <si>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</si>
  <si>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</si>
  <si>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</si>
  <si>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</si>
  <si>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</si>
  <si>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</si>
  <si>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</si>
  <si>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</si>
  <si>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</si>
  <si>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</si>
  <si>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</si>
  <si>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</si>
  <si>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</si>
  <si>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</si>
  <si>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</si>
  <si>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</si>
  <si>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</si>
  <si>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</si>
  <si>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</si>
  <si>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</si>
  <si>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</si>
  <si>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</si>
  <si>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</si>
  <si>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</si>
  <si>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</si>
  <si>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</si>
  <si>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</si>
  <si>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</si>
  <si>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</si>
  <si>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</si>
  <si>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</si>
  <si>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</si>
  <si>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</si>
  <si>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</si>
  <si>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</si>
  <si>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</si>
  <si>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</si>
  <si>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</si>
  <si>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</si>
  <si>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</si>
  <si>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</si>
  <si>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</si>
  <si>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</si>
  <si>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</si>
  <si>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</si>
  <si>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</si>
  <si>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</si>
  <si>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</si>
  <si>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</si>
  <si>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</si>
  <si>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</si>
  <si>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</si>
  <si>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</si>
  <si>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</si>
  <si>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</si>
  <si>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</si>
  <si>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</si>
  <si>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</si>
  <si>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</si>
  <si>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</si>
  <si>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</si>
  <si>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</si>
  <si>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</si>
  <si>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</si>
  <si>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</si>
  <si>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</si>
  <si>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</si>
  <si>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</si>
  <si>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</si>
  <si>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</si>
  <si>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</si>
  <si>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</si>
  <si>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</si>
  <si>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</si>
  <si>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</si>
  <si>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</si>
  <si>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</si>
  <si>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</si>
  <si>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</si>
  <si>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</si>
  <si>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</si>
  <si>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</si>
  <si>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</si>
  <si>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</si>
  <si>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</si>
  <si>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</si>
  <si>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</si>
  <si>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</si>
  <si>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</si>
  <si>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</si>
  <si>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</si>
  <si>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</si>
  <si>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</si>
  <si>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</si>
  <si>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</si>
  <si>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</si>
  <si>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</si>
  <si>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</si>
  <si>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</si>
  <si>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</si>
  <si>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</si>
  <si>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</si>
  <si>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</si>
  <si>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</si>
  <si>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</si>
  <si>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</si>
  <si>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</si>
  <si>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</si>
  <si>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</si>
  <si>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</si>
  <si>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</si>
  <si>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</si>
  <si>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</si>
  <si>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</si>
  <si>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</si>
  <si>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</si>
  <si>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</si>
  <si>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</si>
  <si>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</si>
  <si>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</si>
  <si>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</si>
  <si>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</si>
  <si>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</si>
  <si>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</si>
  <si>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</si>
  <si>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</si>
  <si>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</si>
  <si>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</si>
  <si>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</si>
  <si>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</si>
  <si>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</si>
  <si>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</si>
  <si>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</si>
  <si>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</si>
  <si>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</si>
  <si>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</si>
  <si>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</si>
  <si>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</si>
  <si>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</si>
  <si>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</si>
  <si>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</si>
  <si>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</si>
  <si>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</si>
  <si>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</si>
  <si>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</si>
  <si>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</si>
  <si>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</si>
  <si>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</si>
  <si>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</si>
  <si>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</si>
  <si>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</si>
  <si>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</si>
  <si>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</si>
  <si>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</si>
  <si>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</si>
  <si>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</si>
  <si>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</si>
  <si>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</si>
  <si>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</si>
  <si>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</si>
  <si>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</si>
  <si>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</si>
  <si>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</si>
  <si>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</si>
  <si>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</si>
  <si>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</si>
  <si>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</si>
  <si>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</si>
  <si>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</si>
  <si>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</si>
  <si>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</si>
  <si>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</si>
  <si>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</si>
  <si>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</si>
  <si>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</si>
  <si>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</si>
  <si>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</si>
  <si>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</si>
  <si>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</si>
  <si>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</si>
  <si>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</si>
  <si>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</si>
  <si>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</si>
  <si>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</si>
  <si>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</si>
  <si>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</si>
  <si>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</si>
  <si>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</si>
  <si>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</si>
  <si>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</si>
  <si>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</si>
  <si>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</si>
  <si>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</si>
  <si>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</si>
  <si>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</si>
  <si>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</si>
  <si>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</si>
  <si>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</si>
  <si>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</si>
  <si>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</si>
  <si>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</si>
  <si>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</si>
  <si>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</si>
  <si>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</si>
  <si>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</si>
  <si>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</si>
  <si>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</si>
  <si>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</si>
  <si>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</si>
  <si>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</si>
  <si>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</si>
  <si>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</si>
  <si>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</si>
  <si>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</si>
  <si>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</si>
  <si>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</si>
  <si>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</si>
  <si>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</si>
  <si>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</si>
  <si>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</si>
  <si>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</si>
  <si>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</si>
  <si>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</si>
  <si>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</si>
  <si>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</si>
  <si>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</si>
  <si>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</si>
  <si>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</si>
  <si>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</si>
  <si>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</si>
  <si>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</si>
  <si>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</si>
  <si>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</si>
  <si>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</si>
  <si>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</si>
  <si>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</si>
  <si>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</si>
  <si>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</si>
  <si>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</si>
  <si>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</si>
  <si>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</si>
  <si>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</si>
  <si>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</si>
  <si>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</si>
  <si>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</si>
  <si>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</si>
  <si>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</si>
  <si>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</si>
  <si>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</si>
  <si>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</si>
  <si>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</si>
  <si>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</si>
  <si>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</si>
  <si>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</si>
  <si>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</si>
  <si>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</si>
  <si>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</si>
  <si>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</si>
  <si>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</si>
  <si>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</si>
  <si>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</si>
  <si>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</si>
  <si>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</si>
  <si>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</si>
  <si>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</si>
  <si>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</si>
  <si>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</si>
  <si>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</si>
  <si>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</si>
  <si>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</si>
  <si>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</si>
  <si>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</si>
  <si>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</si>
  <si>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</si>
  <si>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</si>
  <si>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</si>
  <si>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</si>
  <si>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</si>
  <si>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</si>
  <si>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</si>
  <si>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</si>
  <si>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</si>
  <si>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</si>
  <si>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</si>
  <si>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</si>
  <si>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</si>
  <si>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</si>
  <si>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</si>
  <si>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</si>
  <si>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</si>
  <si>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</si>
  <si>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</si>
  <si>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</si>
  <si>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</si>
  <si>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</si>
  <si>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</si>
  <si>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</si>
  <si>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</si>
  <si>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</si>
  <si>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</si>
  <si>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</si>
  <si>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</si>
  <si>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</si>
  <si>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</si>
  <si>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</si>
  <si>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</si>
  <si>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</si>
  <si>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</si>
  <si>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</si>
  <si>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</si>
  <si>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</si>
  <si>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</si>
  <si>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</si>
  <si>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</si>
  <si>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</si>
  <si>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</si>
  <si>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</si>
  <si>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</si>
  <si>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</si>
  <si>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</si>
  <si>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</si>
  <si>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</si>
  <si>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</si>
  <si>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</si>
  <si>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</si>
  <si>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</si>
  <si>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</si>
  <si>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</si>
  <si>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</si>
  <si>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</si>
  <si>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</si>
  <si>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</si>
  <si>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</si>
  <si>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</si>
  <si>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</si>
  <si>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</si>
  <si>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</si>
  <si>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</si>
  <si>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</si>
  <si>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</si>
  <si>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</si>
  <si>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</si>
  <si>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</si>
  <si>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</si>
  <si>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</si>
  <si>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</si>
  <si>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</si>
  <si>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</si>
  <si>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</si>
  <si>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</si>
  <si>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</si>
  <si>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</si>
  <si>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</si>
  <si>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</si>
  <si>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</si>
  <si>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</si>
  <si>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</si>
  <si>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</si>
  <si>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</si>
  <si>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</si>
  <si>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</si>
  <si>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</si>
  <si>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</si>
  <si>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</si>
  <si>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</si>
  <si>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</si>
  <si>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</si>
  <si>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</si>
  <si>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</si>
  <si>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</si>
  <si>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</si>
  <si>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</si>
  <si>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</si>
  <si>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</si>
  <si>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</si>
  <si>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</si>
  <si>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</si>
  <si>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</si>
  <si>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</si>
  <si>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</si>
  <si>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</si>
  <si>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</si>
  <si>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</si>
  <si>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</si>
  <si>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</si>
  <si>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</si>
  <si>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</si>
  <si>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</si>
  <si>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</si>
  <si>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</si>
  <si>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</si>
  <si>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</si>
  <si>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</si>
  <si>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</si>
  <si>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</si>
  <si>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</si>
  <si>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</si>
  <si>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</si>
  <si>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</si>
  <si>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</si>
  <si>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</si>
  <si>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</si>
  <si>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</si>
  <si>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</si>
  <si>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</si>
  <si>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</si>
  <si>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</si>
  <si>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</si>
  <si>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</si>
  <si>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</si>
  <si>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</si>
  <si>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</si>
  <si>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</si>
  <si>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</si>
  <si>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</si>
  <si>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</si>
  <si>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</si>
  <si>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</si>
  <si>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</si>
  <si>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</si>
  <si>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</si>
  <si>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</si>
  <si>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</si>
  <si>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</si>
  <si>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</si>
  <si>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</si>
  <si>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</si>
  <si>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</si>
  <si>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</si>
  <si>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</si>
  <si>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</si>
  <si>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</si>
  <si>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</si>
  <si>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</si>
  <si>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</si>
  <si>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</si>
  <si>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</si>
  <si>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</si>
  <si>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</si>
  <si>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</si>
  <si>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</si>
  <si>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</si>
  <si>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</si>
  <si>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</si>
  <si>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</si>
  <si>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</si>
  <si>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</si>
  <si>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</si>
  <si>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</si>
  <si>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</si>
  <si>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</si>
  <si>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</si>
  <si>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</si>
  <si>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</si>
  <si>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</si>
  <si>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</si>
  <si>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</si>
  <si>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</si>
  <si>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</si>
  <si>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</si>
  <si>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</si>
  <si>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</si>
  <si>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</si>
  <si>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</si>
  <si>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</si>
  <si>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</si>
  <si>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</si>
  <si>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</si>
  <si>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</si>
  <si>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</si>
  <si>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</si>
  <si>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</si>
  <si>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</si>
  <si>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</si>
  <si>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</si>
  <si>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</si>
  <si>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</si>
  <si>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</si>
  <si>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</si>
  <si>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</si>
  <si>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</si>
  <si>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</si>
  <si>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</si>
  <si>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</si>
  <si>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</si>
  <si>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</si>
  <si>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</si>
  <si>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</si>
  <si>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</si>
  <si>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</si>
  <si>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</si>
  <si>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</si>
  <si>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</si>
  <si>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</si>
  <si>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</si>
  <si>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</si>
  <si>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</si>
  <si>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</si>
  <si>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</si>
  <si>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</si>
  <si>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</si>
  <si>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</si>
  <si>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</si>
  <si>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</si>
  <si>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</si>
  <si>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</si>
  <si>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</si>
  <si>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</si>
  <si>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</si>
  <si>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</si>
  <si>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</si>
  <si>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</si>
  <si>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</si>
  <si>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</si>
  <si>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</si>
  <si>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</si>
  <si>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</si>
  <si>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</si>
  <si>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</si>
  <si>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</si>
  <si>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</si>
  <si>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</si>
  <si>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</si>
  <si>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</si>
  <si>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</si>
  <si>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</si>
  <si>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</si>
  <si>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</si>
  <si>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</si>
  <si>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</si>
  <si>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</si>
  <si>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</si>
  <si>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</si>
  <si>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</si>
  <si>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</si>
  <si>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</si>
  <si>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</si>
  <si>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</si>
  <si>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</si>
  <si>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</si>
  <si>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</si>
  <si>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</si>
  <si>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</si>
  <si>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</si>
  <si>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</si>
  <si>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</si>
  <si>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</si>
  <si>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</si>
  <si>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</si>
  <si>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</si>
  <si>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</si>
  <si>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</si>
  <si>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</si>
  <si>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</si>
  <si>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</si>
  <si>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</si>
  <si>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</si>
  <si>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</si>
  <si>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</si>
  <si>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</si>
  <si>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</si>
  <si>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</si>
  <si>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</si>
  <si>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</si>
  <si>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</si>
  <si>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</si>
  <si>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</si>
  <si>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</si>
  <si>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</si>
  <si>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</si>
  <si>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</si>
  <si>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</si>
  <si>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</si>
  <si>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</si>
  <si>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</si>
  <si>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</si>
  <si>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</si>
  <si>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</si>
  <si>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</si>
  <si>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</si>
  <si>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</si>
  <si>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</si>
  <si>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</si>
  <si>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</si>
  <si>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</si>
  <si>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</si>
  <si>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</si>
  <si>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</si>
  <si>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</si>
  <si>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</si>
  <si>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</si>
  <si>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</si>
  <si>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</si>
  <si>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</si>
  <si>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</si>
  <si>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</si>
  <si>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</si>
  <si>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</si>
  <si>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</si>
  <si>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</si>
  <si>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</si>
  <si>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</si>
  <si>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</si>
  <si>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</si>
  <si>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</si>
  <si>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</si>
  <si>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</si>
  <si>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</si>
  <si>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</si>
  <si>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</si>
  <si>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</si>
  <si>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</si>
  <si>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</si>
  <si>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</si>
  <si>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</si>
  <si>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</si>
  <si>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</si>
  <si>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</si>
  <si>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</si>
  <si>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</si>
  <si>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</si>
  <si>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</si>
  <si>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</si>
  <si>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</si>
  <si>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</si>
  <si>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</si>
  <si>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</si>
  <si>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</si>
  <si>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</si>
  <si>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</si>
  <si>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</si>
  <si>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</si>
  <si>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</si>
  <si>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</si>
  <si>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</si>
  <si>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</si>
  <si>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</si>
  <si>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</si>
  <si>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</si>
  <si>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</si>
  <si>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</si>
  <si>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</si>
  <si>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</si>
  <si>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</si>
  <si>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</si>
  <si>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</si>
  <si>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</si>
  <si>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</si>
  <si>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</si>
  <si>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</si>
  <si>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</si>
  <si>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</si>
  <si>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</si>
  <si>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</si>
  <si>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</si>
  <si>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</si>
  <si>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</si>
  <si>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</si>
  <si>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</si>
  <si>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</si>
  <si>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</si>
  <si>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</si>
  <si>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</si>
  <si>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</si>
  <si>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</si>
  <si>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</si>
  <si>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</si>
  <si>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</si>
  <si>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</si>
  <si>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</si>
  <si>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</si>
  <si>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</si>
  <si>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</si>
  <si>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</si>
  <si>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</si>
  <si>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</si>
  <si>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</si>
  <si>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</si>
  <si>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</si>
  <si>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</si>
  <si>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</si>
  <si>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</si>
  <si>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</si>
  <si>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</si>
  <si>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</si>
  <si>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</si>
  <si>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</si>
  <si>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</si>
  <si>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</si>
  <si>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</si>
  <si>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</si>
  <si>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</si>
  <si>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</si>
  <si>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</si>
  <si>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</si>
  <si>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</si>
  <si>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</si>
  <si>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</si>
  <si>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</si>
  <si>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</si>
  <si>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</si>
  <si>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</si>
  <si>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</si>
  <si>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</si>
  <si>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</si>
  <si>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</si>
  <si>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</si>
  <si>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</si>
  <si>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</si>
  <si>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</si>
  <si>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</si>
  <si>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</si>
  <si>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</si>
  <si>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</si>
  <si>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</si>
  <si>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</si>
  <si>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</si>
  <si>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</si>
  <si>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</si>
  <si>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</si>
  <si>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</si>
  <si>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</si>
  <si>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</si>
  <si>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</si>
  <si>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</si>
  <si>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</si>
  <si>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</si>
  <si>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</si>
  <si>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</si>
  <si>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</si>
  <si>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</si>
  <si>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</si>
  <si>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</si>
  <si>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</si>
  <si>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</si>
  <si>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</si>
  <si>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</si>
  <si>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</si>
  <si>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</si>
  <si>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</si>
  <si>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</si>
  <si>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</si>
  <si>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</si>
  <si>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</si>
  <si>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</si>
  <si>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</si>
  <si>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</si>
  <si>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</si>
  <si>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</si>
  <si>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</si>
  <si>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</si>
  <si>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</si>
  <si>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</si>
  <si>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</si>
  <si>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</si>
  <si>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</si>
  <si>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</si>
  <si>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</si>
  <si>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</si>
  <si>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</si>
  <si>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</si>
  <si>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</si>
  <si>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</si>
  <si>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</si>
  <si>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</si>
  <si>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</si>
  <si>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</si>
  <si>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</si>
  <si>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</si>
  <si>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</si>
  <si>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</si>
  <si>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</si>
  <si>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</si>
  <si>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</si>
  <si>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</si>
  <si>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</si>
  <si>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</si>
  <si>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</si>
  <si>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</si>
  <si>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</si>
  <si>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</si>
  <si>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</si>
  <si>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</si>
  <si>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</si>
  <si>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</si>
  <si>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</si>
  <si>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</si>
  <si>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</si>
  <si>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</si>
  <si>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</si>
  <si>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</si>
  <si>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</si>
  <si>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</si>
  <si>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</si>
  <si>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</si>
  <si>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</si>
  <si>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</si>
  <si>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</si>
  <si>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</si>
  <si>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</si>
  <si>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</si>
  <si>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</si>
  <si>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</si>
  <si>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</si>
  <si>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</si>
  <si>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</si>
  <si>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</si>
  <si>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</si>
  <si>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</si>
  <si>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</si>
  <si>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</si>
  <si>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</si>
  <si>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</si>
  <si>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</si>
  <si>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</si>
  <si>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</si>
  <si>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</si>
  <si>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</si>
  <si>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</si>
  <si>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</si>
  <si>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</si>
  <si>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</si>
  <si>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</si>
  <si>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</si>
  <si>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</si>
  <si>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</si>
  <si>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</si>
  <si>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</si>
  <si>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</si>
  <si>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</si>
  <si>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</si>
  <si>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</si>
  <si>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</si>
  <si>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</si>
  <si>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</si>
  <si>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</si>
  <si>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</si>
  <si>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</si>
  <si>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</si>
  <si>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</si>
  <si>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</si>
  <si>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</si>
  <si>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</si>
  <si>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</si>
  <si>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</si>
  <si>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</si>
  <si>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</si>
  <si>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</si>
  <si>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</si>
  <si>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</si>
  <si>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</si>
  <si>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</si>
  <si>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</si>
  <si>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</si>
  <si>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</si>
  <si>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</si>
  <si>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</si>
  <si>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</si>
  <si>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</si>
  <si>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</si>
  <si>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</si>
  <si>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</si>
  <si>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</si>
  <si>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</si>
  <si>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</si>
  <si>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</si>
  <si>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</si>
  <si>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</si>
  <si>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</si>
  <si>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</si>
  <si>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</si>
  <si>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</si>
  <si>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</si>
  <si>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</si>
  <si>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</si>
  <si>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</si>
  <si>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</si>
  <si>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</si>
  <si>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</si>
  <si>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</si>
  <si>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</si>
  <si>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</si>
  <si>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</si>
  <si>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</si>
  <si>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</si>
  <si>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</si>
  <si>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</si>
  <si>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</si>
  <si>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</si>
  <si>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</si>
  <si>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</si>
  <si>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</si>
  <si>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</si>
  <si>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</si>
  <si>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</si>
  <si>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</si>
  <si>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</si>
  <si>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</si>
  <si>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</si>
  <si>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</si>
  <si>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</si>
  <si>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</si>
  <si>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</si>
  <si>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</si>
  <si>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</si>
  <si>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</si>
  <si>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</si>
  <si>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</si>
  <si>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</si>
  <si>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</si>
  <si>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</si>
  <si>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</si>
  <si>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</si>
  <si>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</si>
  <si>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</si>
  <si>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</si>
  <si>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</si>
  <si>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</si>
  <si>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</si>
  <si>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</si>
  <si>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</si>
  <si>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</si>
  <si>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</si>
  <si>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</si>
  <si>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</si>
  <si>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</si>
  <si>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</si>
  <si>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</si>
  <si>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</si>
  <si>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</si>
  <si>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</si>
  <si>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</si>
  <si>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</si>
  <si>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</si>
  <si>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</si>
  <si>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</si>
  <si>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</si>
  <si>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</si>
  <si>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</si>
  <si>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</si>
  <si>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</si>
  <si>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</si>
  <si>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</si>
  <si>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</si>
  <si>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</si>
  <si>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</si>
  <si>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</si>
  <si>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</si>
  <si>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</si>
  <si>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</si>
  <si>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</si>
  <si>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</si>
  <si>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</si>
  <si>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</si>
  <si>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</si>
  <si>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</si>
  <si>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</si>
  <si>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</si>
  <si>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</si>
  <si>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</si>
  <si>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</si>
  <si>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</si>
  <si>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</si>
  <si>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</si>
  <si>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</si>
  <si>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</si>
  <si>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</si>
  <si>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</si>
  <si>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</si>
  <si>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</si>
  <si>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</si>
  <si>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</si>
  <si>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</si>
  <si>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</si>
  <si>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</si>
  <si>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</si>
  <si>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</si>
  <si>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</si>
  <si>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</si>
  <si>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</si>
  <si>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</si>
  <si>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</si>
  <si>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</si>
  <si>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</si>
  <si>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</si>
  <si>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</si>
  <si>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</si>
  <si>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</si>
  <si>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</si>
  <si>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</si>
  <si>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</si>
  <si>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</si>
  <si>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</si>
  <si>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</si>
  <si>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</si>
  <si>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</si>
  <si>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</si>
  <si>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</si>
  <si>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</si>
  <si>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</si>
  <si>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</si>
  <si>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</si>
  <si>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</si>
  <si>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</si>
  <si>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</si>
  <si>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</si>
  <si>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</si>
  <si>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</si>
  <si>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</si>
  <si>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</si>
  <si>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</si>
  <si>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</si>
  <si>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</si>
  <si>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</si>
  <si>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</si>
  <si>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</si>
  <si>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</si>
  <si>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</si>
  <si>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</si>
  <si>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</si>
  <si>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</si>
  <si>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</si>
  <si>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</si>
  <si>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</si>
  <si>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</si>
  <si>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</si>
  <si>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</si>
  <si>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</si>
  <si>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</si>
  <si>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</si>
  <si>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</si>
  <si>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</si>
  <si>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</si>
  <si>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</si>
  <si>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</si>
  <si>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</si>
  <si>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</si>
  <si>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</si>
  <si>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</si>
  <si>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</si>
  <si>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</si>
  <si>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</si>
  <si>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</si>
  <si>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</si>
  <si>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</si>
  <si>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</si>
  <si>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</si>
  <si>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</si>
  <si>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</si>
  <si>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</si>
  <si>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</si>
  <si>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</si>
  <si>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</si>
  <si>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</si>
  <si>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</si>
  <si>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</si>
  <si>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</si>
  <si>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</si>
  <si>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</si>
  <si>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</si>
  <si>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</si>
  <si>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</si>
  <si>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</si>
  <si>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</si>
  <si>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</si>
  <si>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</si>
  <si>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</si>
  <si>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</si>
  <si>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</si>
  <si>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</si>
  <si>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</si>
  <si>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</si>
  <si>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</si>
  <si>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</si>
  <si>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</si>
  <si>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</si>
  <si>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</si>
  <si>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</si>
  <si>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</si>
  <si>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</si>
  <si>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</si>
  <si>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</si>
  <si>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</si>
  <si>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</si>
  <si>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</si>
  <si>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</si>
  <si>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</si>
  <si>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</si>
  <si>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</si>
  <si>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</si>
  <si>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</si>
  <si>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</si>
  <si>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</si>
  <si>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</si>
  <si>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</si>
  <si>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</si>
  <si>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</si>
  <si>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</si>
  <si>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</si>
  <si>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</si>
  <si>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</si>
  <si>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</si>
  <si>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</si>
  <si>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</si>
  <si>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</si>
  <si>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</si>
  <si>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</si>
  <si>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</si>
  <si>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</si>
  <si>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</si>
  <si>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</si>
  <si>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</si>
  <si>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</si>
  <si>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</si>
  <si>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</si>
  <si>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</si>
  <si>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</si>
  <si>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</si>
  <si>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</si>
  <si>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</si>
  <si>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</si>
  <si>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</si>
  <si>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</si>
  <si>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</si>
  <si>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</si>
  <si>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</si>
  <si>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</si>
  <si>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</si>
  <si>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</si>
  <si>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</si>
  <si>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</si>
  <si>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</si>
  <si>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</si>
  <si>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</si>
  <si>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</si>
  <si>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</si>
  <si>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</si>
  <si>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</si>
  <si>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</si>
  <si>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</si>
  <si>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</si>
  <si>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</si>
  <si>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</si>
  <si>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</si>
  <si>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</si>
  <si>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</si>
  <si>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</si>
  <si>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</si>
  <si>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</si>
  <si>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</si>
  <si>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</si>
  <si>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</si>
  <si>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</si>
  <si>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</si>
  <si>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</si>
  <si>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</si>
  <si>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</si>
  <si>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</si>
  <si>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</si>
  <si>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</si>
  <si>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</si>
  <si>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</si>
  <si>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</si>
  <si>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</si>
  <si>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</si>
  <si>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</si>
  <si>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</si>
  <si>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</si>
  <si>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</si>
  <si>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</si>
  <si>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</si>
  <si>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</si>
  <si>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</si>
  <si>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</si>
  <si>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</si>
  <si>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</si>
  <si>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</si>
  <si>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</si>
  <si>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</si>
  <si>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</si>
  <si>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</si>
  <si>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</si>
  <si>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</si>
  <si>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</si>
  <si>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</si>
  <si>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</si>
  <si>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</si>
  <si>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</si>
  <si>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</si>
  <si>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</si>
  <si>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</si>
  <si>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</si>
  <si>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</si>
  <si>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</si>
  <si>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</si>
  <si>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</si>
  <si>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</si>
  <si>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</si>
  <si>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</si>
  <si>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</si>
  <si>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</si>
  <si>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</si>
  <si>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</si>
  <si>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</si>
  <si>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</si>
  <si>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</si>
  <si>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</si>
  <si>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</si>
  <si>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</si>
  <si>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</si>
  <si>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</si>
  <si>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</si>
  <si>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</si>
  <si>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</si>
  <si>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</si>
  <si>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</si>
  <si>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</si>
  <si>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</si>
  <si>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</si>
  <si>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</si>
  <si>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</si>
  <si>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</si>
  <si>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</si>
  <si>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</si>
  <si>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</si>
  <si>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</si>
  <si>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</si>
  <si>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</si>
  <si>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</si>
  <si>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</si>
  <si>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</si>
  <si>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</si>
  <si>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</si>
  <si>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</si>
  <si>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</si>
  <si>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</si>
  <si>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</si>
  <si>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</si>
  <si>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</si>
  <si>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</si>
  <si>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</si>
  <si>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</si>
  <si>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</si>
  <si>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</si>
  <si>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</si>
  <si>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</si>
  <si>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</si>
  <si>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</si>
  <si>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</si>
  <si>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</si>
  <si>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</si>
  <si>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</si>
  <si>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</si>
  <si>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</si>
  <si>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</si>
  <si>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</si>
  <si>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</si>
  <si>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</si>
  <si>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</si>
  <si>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</si>
  <si>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</si>
  <si>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</si>
  <si>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</si>
  <si>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</si>
  <si>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</si>
  <si>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</si>
  <si>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</si>
  <si>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</si>
  <si>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</si>
  <si>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</si>
  <si>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</si>
  <si>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</si>
  <si>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</si>
  <si>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</si>
  <si>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</si>
  <si>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</si>
  <si>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</si>
  <si>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</si>
  <si>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</si>
  <si>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</si>
  <si>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</si>
  <si>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</si>
  <si>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</si>
  <si>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</si>
  <si>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</si>
  <si>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</si>
  <si>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</si>
  <si>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</si>
  <si>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</si>
  <si>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</si>
  <si>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</si>
  <si>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</si>
  <si>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</si>
  <si>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</si>
  <si>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</si>
  <si>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</si>
  <si>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</si>
  <si>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</si>
  <si>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</si>
  <si>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</si>
  <si>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</si>
  <si>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</si>
  <si>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</si>
  <si>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</si>
  <si>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</si>
  <si>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</si>
  <si>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</si>
  <si>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</si>
  <si>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</si>
  <si>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</si>
  <si>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</si>
  <si>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</si>
  <si>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</si>
  <si>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</si>
  <si>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</si>
  <si>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</si>
  <si>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</si>
  <si>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</si>
  <si>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</si>
  <si>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</si>
  <si>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</si>
  <si>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</si>
  <si>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</si>
  <si>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</si>
  <si>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</si>
  <si>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</si>
  <si>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</si>
  <si>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</si>
  <si>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</si>
  <si>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</si>
  <si>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</si>
  <si>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</si>
  <si>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</si>
  <si>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</si>
  <si>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</si>
  <si>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</si>
  <si>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</si>
  <si>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</si>
  <si>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</si>
  <si>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</si>
  <si>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</si>
  <si>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</si>
  <si>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</si>
  <si>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</si>
  <si>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</si>
  <si>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</si>
  <si>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</si>
  <si>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</si>
  <si>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</si>
  <si>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</si>
  <si>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</si>
  <si>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</si>
  <si>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</si>
  <si>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</si>
  <si>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</si>
  <si>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</si>
  <si>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</si>
  <si>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</si>
  <si>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</si>
  <si>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</si>
  <si>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</si>
  <si>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</si>
  <si>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</si>
  <si>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</si>
  <si>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</si>
  <si>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</si>
  <si>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</si>
  <si>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</si>
  <si>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</si>
  <si>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</si>
  <si>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</si>
  <si>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</si>
  <si>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</si>
  <si>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</si>
  <si>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</si>
  <si>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</si>
  <si>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</si>
  <si>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</si>
  <si>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</si>
  <si>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</si>
  <si>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</si>
  <si>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</si>
  <si>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</si>
  <si>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</si>
  <si>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</si>
  <si>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</si>
  <si>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</si>
  <si>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</si>
  <si>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</si>
  <si>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</si>
  <si>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</si>
  <si>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</si>
  <si>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</si>
  <si>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</si>
  <si>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</si>
  <si>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</si>
  <si>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</si>
  <si>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</si>
  <si>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</si>
  <si>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</si>
  <si>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</si>
  <si>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</si>
  <si>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</si>
  <si>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</si>
  <si>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</si>
  <si>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</si>
  <si>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</si>
  <si>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</si>
  <si>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</si>
  <si>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</si>
  <si>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</si>
  <si>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</si>
  <si>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</si>
  <si>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</si>
  <si>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</si>
  <si>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</si>
  <si>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</si>
  <si>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</si>
  <si>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</si>
  <si>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</si>
  <si>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</si>
  <si>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</si>
  <si>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</si>
  <si>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</si>
  <si>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</si>
  <si>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</si>
  <si>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</si>
  <si>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</si>
  <si>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</si>
  <si>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</si>
  <si>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</si>
  <si>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</si>
  <si>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</si>
  <si>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</si>
  <si>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</si>
  <si>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</si>
  <si>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</si>
  <si>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</si>
  <si>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</si>
  <si>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</si>
  <si>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</si>
  <si>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</si>
  <si>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</si>
  <si>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</si>
  <si>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</si>
  <si>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</si>
  <si>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</si>
  <si>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</si>
  <si>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</si>
  <si>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</si>
  <si>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</si>
  <si>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</si>
  <si>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</si>
  <si>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</si>
  <si>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</si>
  <si>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</si>
  <si>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</si>
  <si>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</si>
  <si>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</si>
  <si>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</si>
  <si>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</si>
  <si>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</si>
  <si>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</si>
  <si>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</si>
  <si>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</si>
  <si>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</si>
  <si>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</si>
  <si>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</si>
  <si>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</si>
  <si>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</si>
  <si>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</si>
  <si>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</si>
  <si>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</si>
  <si>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</si>
  <si>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</si>
  <si>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</si>
  <si>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</si>
  <si>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</si>
  <si>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</si>
  <si>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</si>
  <si>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</si>
  <si>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</si>
  <si>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</si>
  <si>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</si>
  <si>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</si>
  <si>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</si>
  <si>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</si>
  <si>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</si>
  <si>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</si>
  <si>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</si>
  <si>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</si>
  <si>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</si>
  <si>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</si>
  <si>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</si>
  <si>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</si>
  <si>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</si>
  <si>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</si>
  <si>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</si>
  <si>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</si>
  <si>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</si>
  <si>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</si>
  <si>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</si>
  <si>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</si>
  <si>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</si>
  <si>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</si>
  <si>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</si>
  <si>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</si>
  <si>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</si>
  <si>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</si>
  <si>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</si>
  <si>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</si>
  <si>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</si>
  <si>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</si>
  <si>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</si>
  <si>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</si>
  <si>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</si>
  <si>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</si>
  <si>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</si>
  <si>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</si>
  <si>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</si>
  <si>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</si>
  <si>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</si>
  <si>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</si>
  <si>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</si>
  <si>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</si>
  <si>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</si>
  <si>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</si>
  <si>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</si>
  <si>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</si>
  <si>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</si>
  <si>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</si>
  <si>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</si>
  <si>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</si>
  <si>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</si>
  <si>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</si>
  <si>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</si>
  <si>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</si>
  <si>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</si>
  <si>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</si>
  <si>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</si>
  <si>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</si>
  <si>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</si>
  <si>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</si>
  <si>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</si>
  <si>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</si>
  <si>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</si>
  <si>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</si>
  <si>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</si>
  <si>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</si>
  <si>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</si>
  <si>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</si>
  <si>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</si>
  <si>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</si>
  <si>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</si>
  <si>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</si>
  <si>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</si>
  <si>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</si>
  <si>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</si>
  <si>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</si>
  <si>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</si>
  <si>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</si>
  <si>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</si>
  <si>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</si>
  <si>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</si>
  <si>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</si>
  <si>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</si>
  <si>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</si>
  <si>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</si>
  <si>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</si>
  <si>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</si>
  <si>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</si>
  <si>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</si>
  <si>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</si>
  <si>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</si>
  <si>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</si>
  <si>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</si>
  <si>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</si>
  <si>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</si>
  <si>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</si>
  <si>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</si>
  <si>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</si>
  <si>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</si>
  <si>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</si>
  <si>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</si>
  <si>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</si>
  <si>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</si>
  <si>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</si>
  <si>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</si>
  <si>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</si>
  <si>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</si>
  <si>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</si>
  <si>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</si>
  <si>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</si>
  <si>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</si>
  <si>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</si>
  <si>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</si>
  <si>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</si>
  <si>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</si>
  <si>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</si>
  <si>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</si>
  <si>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</si>
  <si>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</si>
  <si>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</si>
  <si>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</si>
  <si>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</si>
  <si>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</si>
  <si>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</si>
  <si>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</si>
  <si>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</si>
  <si>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</si>
  <si>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</si>
  <si>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</si>
  <si>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</si>
  <si>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</si>
  <si>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</si>
  <si>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</si>
  <si>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</si>
  <si>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</si>
  <si>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</si>
  <si>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</si>
  <si>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</si>
  <si>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</si>
  <si>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</si>
  <si>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</si>
  <si>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</si>
  <si>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</si>
  <si>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</si>
  <si>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</si>
  <si>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</si>
  <si>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</si>
  <si>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</si>
  <si>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</si>
  <si>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</si>
  <si>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</si>
  <si>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</si>
  <si>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</si>
  <si>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</si>
  <si>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</si>
  <si>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</si>
  <si>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</si>
  <si>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</si>
  <si>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</si>
  <si>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</si>
  <si>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</si>
  <si>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</si>
  <si>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</si>
  <si>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</si>
  <si>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</si>
  <si>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</si>
  <si>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</si>
  <si>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</si>
  <si>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</si>
  <si>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</si>
  <si>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</si>
  <si>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</si>
  <si>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</si>
  <si>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</si>
  <si>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</si>
  <si>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</si>
  <si>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</si>
  <si>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</si>
  <si>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</si>
  <si>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</si>
  <si>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</si>
  <si>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</si>
  <si>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</si>
  <si>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</si>
  <si>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</si>
  <si>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</si>
  <si>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</si>
  <si>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</si>
  <si>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</si>
  <si>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</si>
  <si>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</si>
  <si>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</si>
  <si>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</si>
  <si>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</si>
  <si>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</si>
  <si>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</si>
  <si>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</si>
  <si>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</si>
  <si>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</si>
  <si>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</si>
  <si>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</si>
  <si>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</si>
  <si>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</si>
  <si>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</si>
  <si>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</si>
  <si>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</si>
  <si>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</si>
  <si>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</si>
  <si>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</si>
  <si>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</si>
  <si>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</si>
  <si>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</si>
  <si>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</si>
  <si>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</si>
  <si>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</si>
  <si>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</si>
  <si>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</si>
  <si>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</si>
  <si>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</si>
  <si>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</si>
  <si>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</si>
  <si>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</si>
  <si>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</si>
  <si>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</si>
  <si>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</si>
  <si>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</si>
  <si>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</si>
  <si>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</si>
  <si>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</si>
  <si>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</si>
  <si>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</si>
  <si>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</si>
  <si>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</si>
  <si>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</si>
  <si>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</si>
  <si>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</si>
  <si>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</si>
  <si>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</si>
  <si>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</si>
  <si>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</si>
  <si>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</si>
  <si>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</si>
  <si>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</si>
  <si>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</si>
  <si>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</si>
  <si>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</si>
  <si>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</si>
  <si>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</si>
  <si>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</si>
  <si>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</si>
  <si>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</si>
  <si>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</si>
  <si>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</si>
  <si>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</si>
  <si>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</si>
  <si>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</si>
  <si>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</si>
  <si>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</si>
  <si>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</si>
  <si>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</si>
  <si>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</si>
  <si>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</si>
  <si>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</si>
  <si>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</si>
  <si>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</si>
  <si>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</si>
  <si>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</si>
  <si>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</si>
  <si>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</si>
  <si>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</si>
  <si>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</si>
  <si>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</si>
  <si>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</si>
  <si>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</si>
  <si>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</si>
  <si>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</si>
  <si>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</si>
  <si>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</si>
  <si>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</si>
  <si>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</si>
  <si>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</si>
  <si>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</si>
  <si>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</si>
  <si>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</si>
  <si>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</si>
  <si>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</si>
  <si>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</si>
  <si>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</si>
  <si>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</si>
  <si>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</si>
  <si>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</si>
  <si>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</si>
  <si>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</si>
  <si>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</si>
  <si>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</si>
  <si>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</si>
  <si>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</si>
  <si>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</si>
  <si>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</si>
  <si>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</si>
  <si>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</si>
  <si>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</si>
  <si>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</si>
  <si>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</si>
  <si>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</si>
  <si>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</si>
  <si>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</si>
  <si>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</si>
  <si>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</si>
  <si>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</si>
  <si>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</si>
  <si>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</si>
  <si>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</si>
  <si>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</si>
  <si>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</si>
  <si>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</si>
  <si>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</si>
  <si>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</si>
  <si>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</si>
  <si>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</si>
  <si>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</si>
  <si>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</si>
  <si>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</si>
  <si>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</si>
  <si>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</si>
  <si>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</si>
  <si>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</si>
  <si>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</si>
  <si>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</si>
  <si>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</si>
  <si>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</si>
  <si>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</si>
  <si>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</si>
  <si>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</si>
  <si>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</si>
  <si>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</si>
  <si>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</si>
  <si>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</si>
  <si>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</si>
  <si>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</si>
  <si>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</si>
  <si>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</si>
  <si>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</si>
  <si>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</si>
  <si>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</si>
  <si>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</si>
  <si>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</si>
  <si>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</si>
  <si>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</si>
  <si>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</si>
  <si>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</si>
  <si>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</si>
  <si>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</si>
  <si>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</si>
  <si>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</si>
  <si>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</si>
  <si>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</si>
  <si>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</si>
  <si>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</si>
  <si>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</si>
  <si>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</si>
  <si>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</si>
  <si>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</si>
  <si>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</si>
  <si>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</si>
  <si>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</si>
  <si>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</si>
  <si>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</si>
  <si>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</si>
  <si>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</si>
  <si>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</si>
  <si>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</si>
  <si>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</si>
  <si>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</si>
  <si>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</si>
  <si>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</si>
  <si>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</si>
  <si>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</si>
  <si>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</si>
  <si>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</si>
  <si>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</si>
  <si>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</si>
  <si>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</si>
  <si>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</si>
  <si>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</si>
  <si>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</si>
  <si>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</si>
  <si>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</si>
  <si>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</si>
  <si>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</si>
  <si>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</si>
  <si>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</si>
  <si>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</si>
  <si>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</si>
  <si>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</si>
  <si>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</si>
  <si>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</si>
  <si>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</si>
  <si>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</si>
  <si>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</si>
  <si>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</si>
  <si>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</si>
  <si>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</si>
  <si>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</si>
  <si>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</si>
  <si>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</si>
  <si>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</si>
  <si>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</si>
  <si>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</si>
  <si>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</si>
  <si>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</si>
  <si>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</si>
  <si>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</si>
  <si>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</si>
  <si>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</si>
  <si>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</si>
  <si>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</si>
  <si>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</si>
  <si>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</si>
  <si>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</si>
  <si>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</si>
  <si>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</si>
  <si>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</si>
  <si>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</si>
  <si>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</si>
  <si>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</si>
  <si>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</si>
  <si>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</si>
  <si>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</si>
  <si>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</si>
  <si>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</si>
  <si>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</si>
  <si>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</si>
  <si>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</si>
  <si>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</si>
  <si>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</si>
  <si>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</si>
  <si>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</si>
  <si>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</si>
  <si>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</si>
  <si>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</si>
  <si>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</si>
  <si>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</si>
  <si>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</si>
  <si>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</si>
  <si>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</si>
  <si>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</si>
  <si>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</si>
  <si>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</si>
  <si>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</si>
  <si>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</si>
  <si>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</si>
  <si>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</si>
  <si>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</si>
  <si>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</si>
  <si>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</si>
  <si>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</si>
  <si>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</si>
  <si>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</si>
  <si>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</si>
  <si>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</si>
  <si>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</si>
  <si>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</si>
  <si>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</si>
  <si>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</si>
  <si>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</si>
  <si>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</si>
  <si>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</si>
  <si>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</si>
  <si>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</si>
  <si>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</si>
  <si>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</si>
  <si>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</si>
  <si>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</si>
  <si>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</si>
  <si>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</si>
  <si>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</si>
  <si>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</si>
  <si>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</si>
  <si>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</si>
  <si>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</si>
  <si>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</si>
  <si>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</si>
  <si>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</si>
  <si>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</si>
  <si>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</si>
  <si>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</si>
  <si>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</si>
  <si>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</si>
  <si>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</si>
  <si>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</si>
  <si>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</si>
  <si>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</si>
  <si>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</si>
  <si>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</si>
  <si>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</si>
  <si>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</si>
  <si>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</si>
  <si>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</si>
  <si>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</si>
  <si>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</si>
  <si>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</si>
  <si>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</si>
  <si>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</si>
  <si>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</si>
  <si>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</si>
  <si>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</si>
  <si>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</si>
  <si>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</si>
  <si>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</si>
  <si>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</si>
  <si>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</si>
  <si>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</si>
  <si>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</si>
  <si>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</si>
  <si>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</si>
  <si>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</si>
  <si>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</si>
  <si>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</si>
  <si>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</si>
  <si>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</si>
  <si>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</si>
  <si>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</si>
  <si>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</si>
  <si>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</si>
  <si>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</si>
  <si>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</si>
  <si>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</si>
  <si>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</si>
  <si>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</si>
  <si>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</si>
  <si>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</si>
  <si>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</si>
  <si>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</si>
  <si>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</si>
  <si>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</si>
  <si>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</si>
  <si>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</si>
  <si>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</si>
  <si>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</si>
  <si>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</si>
  <si>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</si>
  <si>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</si>
  <si>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</si>
  <si>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</si>
  <si>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</si>
  <si>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</si>
  <si>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</si>
  <si>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</si>
  <si>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</si>
  <si>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</si>
  <si>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</si>
  <si>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</si>
  <si>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</si>
  <si>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</si>
  <si>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</si>
  <si>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</si>
  <si>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</si>
  <si>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</si>
  <si>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</si>
  <si>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</si>
  <si>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</si>
  <si>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</si>
  <si>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</si>
  <si>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</si>
  <si>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</si>
  <si>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</si>
  <si>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</si>
  <si>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</si>
  <si>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</si>
  <si>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</si>
  <si>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</si>
  <si>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</si>
  <si>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</si>
  <si>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</si>
  <si>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</si>
  <si>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</si>
  <si>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</si>
  <si>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</si>
  <si>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</si>
  <si>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</si>
  <si>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</si>
  <si>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</si>
  <si>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</si>
  <si>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</si>
  <si>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</si>
  <si>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</si>
  <si>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</si>
  <si>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</si>
  <si>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</si>
  <si>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</si>
  <si>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</si>
  <si>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</si>
  <si>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</si>
  <si>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</si>
  <si>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</si>
  <si>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</si>
  <si>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</si>
  <si>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</si>
  <si>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</si>
  <si>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</si>
  <si>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</si>
  <si>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</si>
  <si>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</si>
  <si>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</si>
  <si>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</si>
  <si>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</si>
  <si>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</si>
  <si>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</si>
  <si>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</si>
  <si>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</si>
  <si>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</si>
  <si>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</si>
  <si>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</si>
  <si>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</si>
  <si>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</si>
  <si>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</si>
  <si>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</si>
  <si>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</si>
  <si>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</si>
  <si>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</si>
  <si>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</si>
  <si>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</si>
  <si>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</si>
  <si>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</si>
  <si>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</si>
  <si>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</si>
  <si>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</si>
  <si>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</si>
  <si>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</si>
  <si>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</si>
  <si>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</si>
  <si>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</si>
  <si>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</si>
  <si>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</si>
  <si>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</si>
  <si>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</si>
  <si>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</si>
  <si>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</si>
  <si>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</si>
  <si>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</si>
  <si>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</si>
  <si>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</si>
  <si>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</si>
  <si>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</si>
  <si>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</si>
  <si>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</si>
  <si>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</si>
  <si>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</si>
  <si>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</si>
  <si>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</si>
  <si>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</si>
  <si>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</si>
  <si>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</si>
  <si>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</si>
  <si>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</si>
  <si>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</si>
  <si>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</si>
  <si>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</si>
  <si>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</si>
  <si>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</si>
  <si>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</si>
  <si>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</si>
  <si>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</si>
  <si>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</si>
  <si>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</si>
  <si>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</si>
  <si>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</si>
  <si>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</si>
  <si>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</si>
  <si>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</si>
  <si>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</si>
  <si>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</si>
  <si>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</si>
  <si>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</si>
  <si>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</si>
  <si>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</si>
  <si>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</si>
  <si>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</si>
  <si>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</si>
  <si>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</si>
  <si>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</si>
  <si>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</si>
  <si>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</si>
  <si>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</si>
  <si>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</si>
  <si>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</si>
  <si>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</si>
  <si>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</si>
  <si>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</si>
  <si>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</si>
  <si>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</si>
  <si>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</si>
  <si>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</si>
  <si>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</si>
  <si>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</si>
  <si>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</si>
  <si>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</si>
  <si>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</si>
  <si>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</si>
  <si>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</si>
  <si>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</si>
  <si>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</si>
  <si>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</si>
  <si>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</si>
  <si>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</si>
  <si>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</si>
  <si>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</si>
  <si>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</si>
  <si>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</si>
  <si>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</si>
  <si>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</si>
  <si>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</si>
  <si>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</si>
  <si>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</si>
  <si>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</si>
  <si>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</si>
  <si>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</si>
  <si>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</si>
  <si>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</si>
  <si>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</si>
  <si>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</si>
  <si>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</si>
  <si>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</si>
  <si>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</si>
  <si>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</si>
  <si>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</si>
  <si>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</si>
  <si>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</si>
  <si>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</si>
  <si>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</si>
  <si>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</si>
  <si>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</si>
  <si>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</si>
  <si>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</si>
  <si>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</si>
  <si>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</si>
  <si>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</si>
  <si>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</si>
  <si>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</si>
  <si>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</si>
  <si>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</si>
  <si>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</si>
  <si>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</si>
  <si>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</si>
  <si>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</si>
  <si>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</si>
  <si>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</si>
  <si>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</si>
  <si>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</si>
  <si>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</si>
  <si>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</si>
  <si>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</si>
  <si>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</si>
  <si>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</si>
  <si>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</si>
  <si>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</si>
  <si>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</si>
  <si>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</si>
  <si>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</si>
  <si>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</si>
  <si>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</si>
  <si>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</si>
  <si>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</si>
  <si>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</si>
  <si>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</si>
  <si>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</si>
  <si>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</si>
  <si>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</si>
  <si>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</si>
  <si>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</si>
  <si>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</si>
  <si>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</si>
  <si>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</si>
  <si>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</si>
  <si>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</si>
  <si>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</si>
  <si>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</si>
  <si>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</si>
  <si>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</si>
  <si>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</si>
  <si>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</si>
  <si>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</si>
  <si>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</si>
  <si>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</si>
  <si>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</si>
  <si>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</si>
  <si>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</si>
  <si>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</si>
  <si>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</si>
  <si>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</si>
  <si>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</si>
  <si>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</si>
  <si>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</si>
  <si>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</si>
  <si>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</si>
  <si>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</si>
  <si>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</si>
  <si>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</si>
  <si>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</si>
  <si>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</si>
  <si>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</si>
  <si>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</si>
  <si>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</si>
  <si>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</si>
  <si>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</si>
  <si>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</si>
  <si>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</si>
  <si>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</si>
  <si>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</si>
  <si>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</si>
  <si>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</si>
  <si>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</si>
  <si>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</si>
  <si>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</si>
  <si>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</si>
  <si>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</si>
  <si>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</si>
  <si>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</si>
  <si>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</si>
  <si>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</si>
  <si>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</si>
  <si>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</si>
  <si>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</si>
  <si>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</si>
  <si>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</si>
  <si>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</si>
  <si>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</si>
  <si>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</si>
  <si>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</si>
  <si>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</si>
  <si>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</si>
  <si>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</si>
  <si>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</si>
  <si>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</si>
  <si>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</si>
  <si>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</si>
  <si>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</si>
  <si>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</si>
  <si>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</si>
  <si>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</si>
  <si>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</si>
  <si>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</si>
  <si>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</si>
  <si>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</si>
  <si>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</si>
  <si>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</si>
  <si>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</si>
  <si>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</si>
  <si>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</si>
  <si>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</si>
  <si>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</si>
  <si>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</si>
  <si>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</si>
  <si>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</si>
  <si>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</si>
  <si>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</si>
  <si>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</si>
  <si>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</si>
  <si>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</si>
  <si>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</si>
  <si>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</si>
  <si>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</si>
  <si>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</si>
  <si>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</si>
  <si>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</si>
  <si>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</si>
  <si>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</si>
  <si>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</si>
  <si>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</si>
  <si>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</si>
  <si>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</si>
  <si>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</si>
  <si>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</si>
  <si>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</si>
  <si>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</si>
  <si>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</si>
  <si>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</si>
  <si>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</si>
  <si>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</si>
  <si>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</si>
  <si>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</si>
  <si>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</si>
  <si>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</si>
  <si>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</si>
  <si>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</si>
  <si>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</si>
  <si>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</si>
  <si>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</si>
  <si>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</si>
  <si>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</si>
  <si>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</si>
  <si>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</si>
  <si>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</si>
  <si>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</si>
  <si>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</si>
  <si>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</si>
  <si>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</si>
  <si>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</si>
  <si>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</si>
  <si>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</si>
  <si>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</si>
  <si>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</si>
  <si>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</si>
  <si>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</si>
  <si>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</si>
  <si>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</si>
  <si>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</si>
  <si>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</si>
  <si>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</si>
  <si>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</si>
  <si>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</si>
  <si>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</si>
  <si>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</si>
  <si>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</si>
  <si>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</si>
  <si>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</si>
  <si>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</si>
  <si>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</si>
  <si>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</si>
  <si>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</si>
  <si>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</si>
  <si>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</si>
  <si>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</si>
  <si>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</si>
  <si>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</si>
  <si>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</si>
  <si>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</si>
  <si>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</si>
  <si>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</si>
  <si>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</si>
  <si>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</si>
  <si>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</si>
  <si>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</si>
  <si>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</si>
  <si>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</si>
  <si>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</si>
  <si>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</si>
  <si>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</si>
  <si>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</si>
  <si>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</si>
  <si>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</si>
  <si>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</si>
  <si>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</si>
  <si>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</si>
  <si>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</si>
  <si>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</si>
  <si>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</si>
  <si>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</si>
  <si>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</si>
  <si>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</si>
  <si>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</si>
  <si>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</si>
  <si>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</si>
  <si>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</si>
  <si>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</si>
  <si>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</si>
  <si>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</si>
  <si>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</si>
  <si>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</si>
  <si>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</si>
  <si>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</si>
  <si>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</si>
  <si>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</si>
  <si>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</si>
  <si>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</si>
  <si>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</si>
  <si>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</si>
  <si>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</si>
  <si>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</si>
  <si>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</si>
  <si>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</si>
  <si>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</si>
  <si>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</si>
  <si>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</si>
  <si>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</si>
  <si>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</si>
  <si>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</si>
  <si>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</si>
  <si>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</si>
  <si>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</si>
  <si>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</si>
  <si>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</si>
  <si>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</si>
  <si>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</si>
  <si>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</si>
  <si>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</si>
  <si>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</si>
  <si>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</si>
  <si>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</si>
  <si>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</si>
  <si>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</si>
  <si>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</si>
  <si>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</si>
  <si>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</si>
  <si>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</si>
  <si>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</si>
  <si>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</si>
  <si>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</si>
  <si>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</si>
  <si>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</si>
  <si>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</si>
  <si>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</si>
  <si>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</si>
  <si>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</si>
  <si>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</si>
  <si>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</si>
  <si>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</si>
  <si>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</si>
  <si>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</si>
  <si>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</si>
  <si>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</si>
  <si>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</si>
  <si>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</si>
  <si>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</si>
  <si>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</si>
  <si>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</si>
  <si>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</si>
  <si>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</si>
  <si>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</si>
  <si>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</si>
  <si>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</si>
  <si>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</si>
  <si>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</si>
  <si>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</si>
  <si>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</si>
  <si>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</si>
  <si>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</si>
  <si>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</si>
  <si>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</si>
  <si>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</si>
  <si>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</si>
  <si>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</si>
  <si>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</si>
  <si>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</si>
  <si>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</si>
  <si>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</si>
  <si>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</si>
  <si>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</si>
  <si>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</si>
  <si>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</si>
  <si>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</si>
  <si>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</si>
  <si>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</si>
  <si>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</si>
  <si>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</si>
  <si>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</si>
  <si>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</si>
  <si>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</si>
  <si>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</si>
  <si>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</si>
  <si>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</si>
  <si>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</si>
  <si>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</si>
  <si>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</si>
  <si>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</si>
  <si>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</si>
  <si>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</si>
  <si>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</si>
  <si>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</si>
  <si>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</si>
  <si>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</si>
  <si>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</si>
  <si>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</si>
  <si>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</si>
  <si>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</si>
  <si>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</si>
  <si>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</si>
  <si>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</si>
  <si>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</si>
  <si>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</si>
  <si>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</si>
  <si>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</si>
  <si>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</si>
  <si>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</si>
  <si>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</si>
  <si>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</si>
  <si>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</si>
  <si>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</si>
  <si>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</si>
  <si>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</si>
  <si>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</si>
  <si>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</si>
  <si>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</si>
  <si>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</si>
  <si>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</si>
  <si>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</si>
  <si>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</si>
  <si>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</si>
  <si>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</si>
  <si>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</si>
  <si>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</si>
  <si>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</si>
  <si>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</si>
  <si>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</si>
  <si>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</si>
  <si>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</si>
  <si>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</si>
  <si>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</si>
  <si>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</si>
  <si>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</si>
  <si>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</si>
  <si>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</si>
  <si>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</si>
  <si>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</si>
  <si>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</si>
  <si>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</si>
  <si>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</si>
  <si>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</si>
  <si>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</si>
  <si>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</si>
  <si>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</si>
  <si>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</si>
  <si>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</si>
  <si>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</si>
  <si>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</si>
  <si>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</si>
  <si>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</si>
  <si>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</si>
  <si>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</si>
  <si>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</si>
  <si>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</si>
  <si>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</si>
  <si>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</si>
  <si>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</si>
  <si>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</si>
  <si>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</si>
  <si>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</si>
  <si>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</si>
  <si>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</si>
  <si>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</si>
  <si>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</si>
  <si>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</si>
  <si>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</si>
  <si>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</si>
  <si>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</si>
  <si>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</si>
  <si>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</si>
  <si>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</si>
  <si>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</si>
  <si>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</si>
  <si>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</si>
  <si>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</si>
  <si>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</si>
  <si>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</si>
  <si>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</si>
  <si>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</si>
  <si>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</si>
  <si>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</si>
  <si>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</si>
  <si>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</si>
  <si>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</si>
  <si>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</si>
  <si>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</si>
  <si>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</si>
  <si>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</si>
  <si>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</si>
  <si>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</si>
  <si>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</si>
  <si>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</si>
  <si>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</si>
  <si>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</si>
  <si>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</si>
  <si>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</si>
  <si>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</si>
  <si>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</si>
  <si>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</si>
  <si>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</si>
  <si>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</si>
  <si>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</si>
  <si>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</si>
  <si>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</si>
  <si>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</si>
  <si>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</si>
  <si>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</si>
  <si>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</si>
  <si>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</si>
  <si>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</si>
  <si>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</si>
  <si>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</si>
  <si>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</si>
  <si>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</si>
  <si>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</si>
  <si>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</si>
  <si>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</si>
  <si>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</si>
  <si>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</si>
  <si>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</si>
  <si>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</si>
  <si>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</si>
  <si>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</si>
  <si>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</si>
  <si>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</si>
  <si>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</si>
  <si>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</si>
  <si>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</si>
  <si>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</si>
  <si>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</si>
  <si>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</si>
  <si>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</si>
  <si>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</si>
  <si>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</si>
  <si>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</si>
  <si>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</si>
  <si>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</si>
  <si>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</si>
  <si>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</si>
  <si>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</si>
  <si>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</si>
  <si>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</si>
  <si>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</si>
  <si>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</si>
  <si>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</si>
  <si>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</si>
  <si>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</si>
  <si>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</si>
  <si>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</si>
  <si>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</si>
  <si>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</si>
  <si>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</si>
  <si>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</si>
  <si>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</si>
  <si>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</si>
  <si>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</si>
  <si>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</si>
  <si>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</si>
  <si>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</si>
  <si>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</si>
  <si>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</si>
  <si>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</si>
  <si>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</si>
  <si>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</si>
  <si>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</si>
  <si>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</si>
  <si>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</si>
  <si>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</si>
  <si>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</si>
  <si>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</si>
  <si>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</si>
  <si>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</si>
  <si>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</si>
  <si>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</si>
  <si>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</si>
  <si>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</si>
  <si>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</si>
  <si>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</si>
  <si>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</si>
  <si>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</si>
  <si>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</si>
  <si>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</si>
  <si>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</si>
  <si>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</si>
  <si>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</si>
  <si>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</si>
  <si>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</si>
  <si>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</si>
  <si>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</si>
  <si>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</si>
  <si>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</si>
  <si>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</si>
  <si>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</si>
  <si>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</si>
  <si>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</si>
  <si>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</si>
  <si>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</si>
  <si>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</si>
  <si>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</si>
  <si>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</si>
  <si>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</si>
  <si>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</si>
  <si>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</si>
  <si>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</si>
  <si>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</si>
  <si>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</si>
  <si>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</si>
  <si>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</si>
  <si>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</si>
  <si>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</si>
  <si>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</si>
  <si>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</si>
  <si>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</si>
  <si>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</si>
  <si>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</si>
  <si>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</si>
  <si>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</si>
  <si>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</si>
  <si>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</si>
  <si>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</si>
  <si>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</si>
  <si>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</si>
  <si>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</si>
  <si>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</si>
  <si>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</si>
  <si>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</si>
  <si>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</si>
  <si>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</si>
  <si>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</si>
  <si>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</si>
  <si>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</si>
  <si>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</si>
  <si>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</si>
  <si>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</si>
  <si>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</si>
  <si>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</si>
  <si>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</si>
  <si>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</si>
  <si>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</si>
  <si>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</si>
  <si>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</si>
  <si>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</si>
  <si>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</si>
  <si>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</si>
  <si>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</si>
  <si>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</si>
  <si>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</si>
  <si>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</si>
  <si>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</si>
  <si>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</si>
  <si>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</si>
  <si>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</si>
  <si>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</si>
  <si>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</si>
  <si>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</si>
  <si>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</si>
  <si>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</si>
  <si>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</si>
  <si>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</si>
  <si>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</si>
  <si>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</si>
  <si>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</si>
  <si>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</si>
  <si>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</si>
  <si>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</si>
  <si>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</si>
  <si>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</si>
  <si>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</si>
  <si>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</si>
  <si>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</si>
  <si>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</si>
  <si>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</si>
  <si>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</si>
  <si>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</si>
  <si>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</si>
  <si>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</si>
  <si>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</si>
  <si>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</si>
  <si>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</si>
  <si>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</si>
  <si>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</si>
  <si>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</si>
  <si>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</si>
  <si>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</si>
  <si>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</si>
  <si>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</si>
  <si>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</si>
  <si>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</si>
  <si>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</si>
  <si>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</si>
  <si>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</si>
  <si>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</si>
  <si>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</si>
  <si>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</si>
  <si>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</si>
  <si>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</si>
  <si>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</si>
  <si>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</si>
  <si>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</si>
  <si>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</si>
  <si>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</si>
  <si>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</si>
  <si>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</si>
  <si>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</si>
  <si>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</si>
  <si>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</si>
  <si>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</si>
  <si>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</si>
  <si>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</si>
  <si>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</si>
  <si>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</si>
  <si>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</si>
  <si>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</si>
  <si>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</si>
  <si>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</si>
  <si>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</si>
  <si>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</si>
  <si>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</si>
  <si>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</si>
  <si>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</si>
  <si>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</si>
  <si>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</si>
  <si>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</si>
  <si>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</si>
  <si>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</si>
  <si>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</si>
  <si>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</si>
  <si>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</si>
  <si>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</si>
  <si>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</si>
  <si>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</si>
  <si>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</si>
  <si>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</si>
  <si>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</si>
  <si>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</si>
  <si>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</si>
  <si>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</si>
  <si>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</si>
  <si>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</si>
  <si>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</si>
  <si>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</si>
  <si>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</si>
  <si>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</si>
  <si>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</si>
  <si>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</si>
  <si>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</si>
  <si>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</si>
  <si>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</si>
  <si>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</si>
  <si>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</si>
  <si>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</si>
  <si>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</si>
  <si>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</si>
  <si>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</si>
  <si>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</si>
  <si>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</si>
  <si>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</si>
  <si>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</si>
  <si>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</si>
  <si>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</si>
  <si>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</si>
  <si>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</si>
  <si>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</si>
  <si>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</si>
  <si>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</si>
  <si>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</si>
  <si>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</si>
  <si>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</si>
  <si>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</si>
  <si>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</si>
  <si>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</si>
  <si>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</si>
  <si>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</si>
  <si>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</si>
  <si>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</si>
  <si>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</si>
  <si>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</si>
  <si>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</si>
  <si>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</si>
  <si>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</si>
  <si>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</si>
  <si>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</si>
  <si>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</si>
  <si>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</si>
  <si>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</si>
  <si>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</si>
  <si>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</si>
  <si>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</si>
  <si>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</si>
  <si>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</si>
  <si>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</si>
  <si>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</si>
  <si>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</si>
  <si>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</si>
  <si>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</si>
  <si>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</si>
  <si>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</si>
  <si>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</si>
  <si>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</si>
  <si>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</si>
  <si>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</si>
  <si>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</si>
  <si>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</si>
  <si>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</si>
  <si>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</si>
  <si>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</si>
  <si>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</si>
  <si>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</si>
  <si>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</si>
  <si>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</si>
  <si>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</si>
  <si>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</si>
  <si>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</si>
  <si>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</si>
  <si>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</si>
  <si>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</si>
  <si>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</si>
  <si>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</si>
  <si>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</si>
  <si>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</si>
  <si>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</si>
  <si>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</si>
  <si>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</si>
  <si>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</si>
  <si>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</si>
  <si>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</si>
  <si>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</si>
  <si>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</si>
  <si>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</si>
  <si>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</si>
  <si>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</si>
  <si>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</si>
  <si>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</si>
  <si>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</si>
  <si>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</si>
  <si>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</si>
  <si>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</si>
  <si>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</si>
  <si>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</si>
  <si>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</si>
  <si>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</si>
  <si>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</si>
  <si>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</si>
  <si>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</si>
  <si>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</si>
  <si>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</si>
  <si>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</si>
  <si>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</si>
  <si>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</si>
  <si>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</si>
  <si>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</si>
  <si>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</si>
  <si>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</si>
  <si>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</si>
  <si>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</si>
  <si>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</si>
  <si>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</si>
  <si>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</si>
  <si>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</si>
  <si>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</si>
  <si>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</si>
  <si>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</si>
  <si>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</si>
  <si>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</si>
  <si>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</si>
  <si>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</si>
  <si>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</si>
  <si>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</si>
  <si>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</si>
  <si>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</si>
  <si>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</si>
  <si>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</si>
  <si>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</si>
  <si>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</si>
  <si>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</si>
  <si>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</si>
  <si>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</si>
  <si>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</si>
  <si>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</si>
  <si>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</si>
  <si>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</si>
  <si>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</si>
  <si>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</si>
  <si>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</si>
  <si>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</si>
  <si>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</si>
  <si>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</si>
  <si>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</si>
  <si>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</si>
  <si>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</si>
  <si>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</si>
  <si>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</si>
  <si>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</si>
  <si>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</si>
  <si>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</si>
  <si>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</si>
  <si>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</si>
  <si>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</si>
  <si>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</si>
  <si>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</si>
  <si>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</si>
  <si>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</si>
  <si>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</si>
  <si>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</si>
  <si>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</si>
  <si>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</si>
  <si>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</si>
  <si>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</si>
  <si>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</si>
  <si>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</si>
  <si>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</si>
  <si>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</si>
  <si>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</si>
  <si>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</si>
  <si>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</si>
  <si>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</si>
  <si>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</si>
  <si>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</si>
  <si>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</si>
  <si>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</si>
  <si>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</si>
  <si>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</si>
  <si>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</si>
  <si>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</si>
  <si>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</si>
  <si>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</si>
  <si>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</si>
  <si>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</si>
  <si>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</si>
  <si>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</si>
  <si>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</si>
  <si>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</si>
  <si>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</si>
  <si>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</si>
  <si>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</si>
  <si>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</si>
  <si>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</si>
  <si>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</si>
  <si>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</si>
  <si>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</si>
  <si>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</si>
  <si>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</si>
  <si>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</si>
  <si>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</si>
  <si>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</si>
  <si>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</si>
  <si>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</si>
  <si>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</si>
  <si>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</si>
  <si>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</si>
  <si>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</si>
  <si>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</si>
  <si>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</si>
  <si>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</si>
  <si>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</si>
  <si>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</si>
  <si>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</si>
  <si>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</si>
  <si>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</si>
  <si>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</si>
  <si>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</si>
  <si>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</si>
  <si>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</si>
  <si>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</si>
  <si>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</si>
  <si>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</si>
  <si>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</si>
  <si>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</si>
  <si>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</si>
  <si>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</si>
  <si>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</si>
  <si>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</si>
  <si>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</si>
  <si>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</si>
  <si>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</si>
  <si>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</si>
  <si>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</si>
  <si>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</si>
  <si>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</si>
  <si>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</si>
  <si>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</si>
  <si>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</si>
  <si>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</si>
  <si>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</si>
  <si>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</si>
  <si>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</si>
  <si>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</si>
  <si>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</si>
  <si>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</si>
  <si>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</si>
  <si>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</si>
  <si>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</si>
  <si>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</si>
  <si>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</si>
  <si>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</si>
  <si>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</si>
  <si>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</si>
  <si>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</si>
  <si>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</si>
  <si>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</si>
  <si>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</si>
  <si>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</si>
  <si>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</si>
  <si>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</si>
  <si>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</si>
  <si>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</si>
  <si>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</si>
  <si>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</si>
  <si>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</si>
  <si>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</si>
  <si>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</si>
  <si>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</si>
  <si>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</si>
  <si>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</si>
  <si>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</si>
  <si>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</si>
  <si>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</si>
  <si>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</si>
  <si>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</si>
  <si>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</si>
  <si>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</si>
  <si>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</si>
  <si>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</si>
  <si>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</si>
  <si>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</si>
  <si>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</si>
  <si>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</si>
  <si>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</si>
  <si>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</si>
  <si>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</si>
  <si>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</si>
  <si>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</si>
  <si>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</si>
  <si>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</si>
  <si>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</si>
  <si>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</si>
  <si>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</si>
  <si>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</si>
  <si>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</si>
  <si>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</si>
  <si>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</si>
  <si>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</si>
  <si>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</si>
  <si>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</si>
  <si>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</si>
  <si>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</si>
  <si>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</si>
  <si>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</si>
  <si>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</si>
  <si>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</si>
  <si>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</si>
  <si>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</si>
  <si>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</si>
  <si>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</si>
  <si>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</si>
  <si>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</si>
  <si>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</si>
  <si>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</si>
  <si>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</si>
  <si>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</si>
  <si>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</si>
  <si>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</si>
  <si>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</si>
  <si>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</si>
  <si>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</si>
  <si>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</si>
  <si>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</si>
  <si>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</si>
  <si>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</si>
  <si>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</si>
  <si>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</si>
  <si>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</si>
  <si>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</si>
  <si>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</si>
  <si>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</si>
  <si>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</si>
  <si>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</si>
  <si>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</si>
  <si>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</si>
  <si>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</si>
  <si>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</si>
  <si>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</si>
  <si>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</si>
  <si>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</si>
  <si>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</si>
  <si>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</si>
  <si>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</si>
  <si>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</si>
  <si>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</si>
  <si>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</si>
  <si>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</si>
  <si>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</si>
  <si>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</si>
  <si>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</si>
  <si>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</si>
  <si>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</si>
  <si>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</si>
  <si>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</si>
  <si>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</si>
  <si>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</si>
  <si>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</si>
  <si>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</si>
  <si>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</si>
  <si>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</si>
  <si>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</si>
  <si>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</si>
  <si>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</si>
  <si>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</si>
  <si>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</si>
  <si>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</si>
  <si>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</si>
  <si>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</si>
  <si>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</si>
  <si>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</si>
  <si>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</si>
  <si>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</si>
  <si>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</si>
  <si>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</si>
  <si>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</si>
  <si>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</si>
  <si>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</si>
  <si>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</si>
  <si>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</si>
  <si>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</si>
  <si>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</si>
  <si>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</si>
  <si>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</si>
  <si>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</si>
  <si>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</si>
  <si>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</si>
  <si>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</si>
  <si>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</si>
  <si>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</si>
  <si>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</si>
  <si>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</si>
  <si>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</si>
  <si>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</si>
  <si>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</si>
  <si>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</si>
  <si>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</si>
  <si>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</si>
  <si>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</si>
  <si>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</si>
  <si>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</si>
  <si>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</si>
  <si>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</si>
  <si>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</si>
  <si>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</si>
  <si>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</si>
  <si>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</si>
  <si>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</si>
  <si>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</si>
  <si>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</si>
  <si>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</si>
  <si>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</si>
  <si>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</si>
  <si>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</si>
  <si>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</si>
  <si>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</si>
  <si>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</si>
  <si>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</si>
  <si>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</si>
  <si>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</si>
  <si>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</si>
  <si>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</si>
  <si>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</si>
  <si>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</si>
  <si>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</si>
  <si>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</si>
  <si>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</si>
  <si>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</si>
  <si>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</si>
  <si>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</si>
  <si>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</si>
  <si>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</si>
  <si>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</si>
  <si>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</si>
  <si>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</si>
  <si>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</si>
  <si>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</si>
  <si>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</si>
  <si>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</si>
  <si>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</si>
  <si>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</si>
  <si>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</si>
  <si>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</si>
  <si>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</si>
  <si>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</si>
  <si>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</si>
  <si>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</si>
  <si>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</si>
  <si>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</si>
  <si>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</si>
  <si>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</si>
  <si>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</si>
  <si>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</si>
  <si>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</si>
  <si>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</si>
  <si>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</si>
  <si>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</si>
  <si>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</si>
  <si>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</si>
  <si>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</si>
  <si>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</si>
  <si>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</si>
  <si>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</si>
  <si>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</si>
  <si>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</si>
  <si>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</si>
  <si>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</si>
  <si>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</si>
  <si>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</si>
  <si>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</si>
  <si>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</si>
  <si>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</si>
  <si>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</si>
  <si>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</si>
  <si>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</si>
  <si>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</si>
  <si>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</si>
  <si>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</si>
  <si>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</si>
  <si>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</si>
  <si>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</si>
  <si>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</si>
  <si>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</si>
  <si>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</si>
  <si>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</si>
  <si>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</si>
  <si>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</si>
  <si>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</si>
  <si>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</si>
  <si>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</si>
  <si>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</si>
  <si>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</si>
  <si>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</si>
  <si>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</si>
  <si>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</si>
  <si>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</si>
  <si>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</si>
  <si>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</si>
  <si>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</si>
  <si>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</si>
  <si>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</si>
  <si>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</si>
  <si>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</si>
  <si>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</si>
  <si>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</si>
  <si>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</si>
  <si>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</si>
  <si>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</si>
  <si>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</si>
  <si>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</si>
  <si>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</si>
  <si>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</si>
  <si>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</si>
  <si>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</si>
  <si>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</si>
  <si>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</si>
  <si>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</si>
  <si>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</si>
  <si>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</si>
  <si>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</si>
  <si>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</si>
  <si>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</si>
  <si>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</si>
  <si>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</si>
  <si>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</si>
  <si>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</si>
  <si>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</si>
  <si>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</si>
  <si>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</si>
  <si>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</si>
  <si>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</si>
  <si>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</si>
  <si>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</si>
  <si>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</si>
  <si>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</si>
  <si>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</si>
  <si>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</si>
  <si>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</si>
  <si>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</si>
  <si>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</si>
  <si>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</si>
  <si>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</si>
  <si>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</si>
  <si>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</si>
  <si>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</si>
  <si>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</si>
  <si>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</si>
  <si>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</si>
  <si>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</si>
  <si>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</si>
  <si>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</si>
  <si>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</si>
  <si>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</si>
  <si>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</si>
  <si>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</si>
  <si>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</si>
  <si>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</si>
  <si>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</si>
  <si>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</si>
  <si>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</si>
  <si>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</si>
  <si>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</si>
  <si>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</si>
  <si>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</si>
  <si>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</si>
  <si>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</si>
  <si>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</si>
  <si>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</si>
  <si>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</si>
  <si>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</si>
  <si>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</si>
  <si>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</si>
  <si>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</si>
  <si>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</si>
  <si>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</si>
  <si>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</si>
  <si>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</si>
  <si>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</si>
  <si>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</si>
  <si>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</si>
  <si>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</si>
  <si>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</si>
  <si>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</si>
  <si>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</si>
  <si>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</si>
  <si>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</si>
  <si>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</si>
  <si>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</si>
  <si>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</si>
  <si>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</si>
  <si>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</si>
  <si>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</si>
  <si>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</si>
  <si>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</si>
  <si>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</si>
  <si>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</si>
  <si>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</si>
  <si>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</si>
  <si>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</si>
  <si>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</si>
  <si>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</si>
  <si>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</si>
  <si>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</si>
  <si>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</si>
  <si>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</si>
  <si>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</si>
  <si>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</si>
  <si>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</si>
  <si>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</si>
  <si>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</si>
  <si>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</si>
  <si>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</si>
  <si>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</si>
  <si>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</si>
  <si>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</si>
  <si>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</si>
  <si>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</si>
  <si>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</si>
  <si>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</si>
  <si>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</si>
  <si>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</si>
  <si>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</si>
  <si>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</si>
  <si>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</si>
  <si>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</si>
  <si>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</si>
  <si>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</si>
  <si>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</si>
  <si>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</si>
  <si>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</si>
  <si>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</si>
  <si>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</si>
  <si>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</si>
  <si>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</si>
  <si>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</si>
  <si>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</si>
  <si>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</si>
  <si>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</si>
  <si>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</si>
  <si>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</si>
  <si>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</si>
  <si>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</si>
  <si>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</si>
  <si>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</si>
  <si>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</si>
  <si>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</si>
  <si>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</si>
  <si>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</si>
  <si>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</si>
  <si>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</si>
  <si>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</si>
  <si>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</si>
  <si>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</si>
  <si>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</si>
  <si>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</si>
  <si>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</si>
  <si>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</si>
  <si>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</si>
  <si>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</si>
  <si>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</si>
  <si>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</si>
  <si>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</si>
  <si>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</si>
  <si>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</si>
  <si>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</si>
  <si>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</si>
  <si>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</si>
  <si>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</si>
  <si>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</si>
  <si>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</si>
  <si>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</si>
  <si>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</si>
  <si>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</si>
  <si>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</si>
  <si>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</si>
  <si>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</si>
  <si>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</si>
  <si>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</si>
  <si>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</si>
  <si>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</si>
  <si>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</si>
  <si>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</si>
  <si>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</si>
  <si>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</si>
  <si>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</si>
  <si>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</si>
  <si>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</si>
  <si>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</si>
  <si>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</si>
  <si>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</si>
  <si>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</si>
  <si>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</si>
  <si>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</si>
  <si>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</si>
  <si>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</si>
  <si>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</si>
  <si>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</si>
  <si>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</si>
  <si>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</si>
  <si>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</si>
  <si>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</si>
  <si>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</si>
  <si>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</si>
  <si>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</si>
  <si>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</si>
  <si>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</si>
  <si>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</si>
  <si>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</si>
  <si>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</si>
  <si>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</si>
  <si>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</si>
  <si>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</si>
  <si>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</si>
  <si>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</si>
  <si>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</si>
  <si>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</si>
  <si>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</si>
  <si>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</si>
  <si>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</si>
  <si>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</si>
  <si>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</si>
  <si>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</si>
  <si>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</si>
  <si>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</si>
  <si>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</si>
  <si>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</si>
  <si>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</si>
  <si>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</si>
  <si>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</si>
  <si>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</si>
  <si>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</si>
  <si>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</si>
  <si>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</si>
  <si>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</si>
  <si>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</si>
  <si>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</si>
  <si>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</si>
  <si>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</si>
  <si>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</si>
  <si>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</si>
  <si>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</si>
  <si>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</si>
  <si>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</si>
  <si>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</si>
  <si>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</si>
  <si>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</si>
  <si>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</si>
  <si>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</si>
  <si>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</si>
  <si>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</si>
  <si>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</si>
  <si>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</si>
  <si>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</si>
  <si>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</si>
  <si>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</si>
  <si>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</si>
  <si>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</si>
  <si>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</si>
  <si>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</si>
  <si>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</si>
  <si>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</si>
  <si>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</si>
  <si>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</si>
  <si>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</si>
  <si>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</si>
  <si>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</si>
  <si>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</si>
  <si>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</si>
  <si>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</si>
  <si>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</si>
  <si>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</si>
  <si>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</si>
  <si>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</si>
  <si>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</si>
  <si>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</si>
  <si>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</si>
  <si>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</si>
  <si>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</si>
  <si>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</si>
  <si>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</si>
  <si>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</si>
  <si>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</si>
  <si>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</si>
  <si>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</si>
  <si>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</si>
  <si>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</si>
  <si>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</si>
  <si>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</si>
  <si>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</si>
  <si>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</si>
  <si>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</si>
  <si>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</si>
  <si>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</si>
  <si>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</si>
  <si>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</si>
  <si>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</si>
  <si>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</si>
  <si>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</si>
  <si>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</si>
  <si>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</si>
  <si>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</si>
  <si>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</si>
  <si>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</si>
  <si>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</si>
  <si>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</si>
  <si>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</si>
  <si>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</si>
  <si>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</si>
  <si>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</si>
  <si>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</si>
  <si>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</si>
  <si>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</si>
  <si>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</si>
  <si>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</si>
  <si>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</si>
  <si>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</si>
  <si>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</si>
  <si>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</si>
  <si>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</si>
  <si>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</si>
  <si>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</si>
  <si>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</si>
  <si>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</si>
  <si>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</si>
  <si>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</si>
  <si>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</si>
  <si>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</si>
  <si>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</si>
  <si>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</si>
  <si>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</si>
  <si>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</si>
  <si>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</si>
  <si>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</si>
  <si>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</si>
  <si>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</si>
  <si>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</si>
  <si>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</si>
  <si>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</si>
  <si>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</si>
  <si>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</si>
  <si>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</si>
  <si>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</si>
  <si>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</si>
  <si>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</si>
  <si>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</si>
  <si>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</si>
  <si>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</si>
  <si>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</si>
  <si>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</si>
  <si>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</si>
  <si>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</si>
  <si>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</si>
  <si>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</si>
  <si>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</si>
  <si>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</si>
  <si>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</si>
  <si>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</si>
  <si>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</si>
  <si>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</si>
  <si>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</si>
  <si>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</si>
  <si>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</si>
  <si>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</si>
  <si>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</si>
  <si>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</si>
  <si>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</si>
  <si>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</si>
  <si>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</si>
  <si>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</si>
  <si>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</si>
  <si>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</si>
  <si>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</si>
  <si>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</si>
  <si>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</si>
  <si>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</si>
  <si>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</si>
  <si>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</si>
  <si>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</si>
  <si>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</si>
  <si>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</si>
  <si>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</si>
  <si>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</si>
  <si>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</si>
  <si>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</si>
  <si>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</si>
  <si>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</si>
  <si>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</si>
  <si>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</si>
  <si>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</si>
  <si>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</si>
  <si>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</si>
  <si>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</si>
  <si>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</si>
  <si>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</si>
  <si>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</si>
  <si>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</si>
  <si>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</si>
  <si>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</si>
  <si>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</si>
  <si>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</si>
  <si>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</si>
  <si>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</si>
  <si>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</si>
  <si>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</si>
  <si>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</si>
  <si>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</si>
  <si>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</si>
  <si>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</si>
  <si>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</si>
  <si>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</si>
  <si>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</si>
  <si>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</si>
  <si>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</si>
  <si>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</si>
  <si>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</si>
  <si>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</si>
  <si>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</si>
  <si>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</si>
  <si>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</si>
  <si>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</si>
  <si>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</si>
  <si>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</si>
  <si>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</si>
  <si>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</si>
  <si>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</si>
  <si>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</si>
  <si>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</si>
  <si>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</si>
  <si>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</si>
  <si>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</si>
  <si>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</si>
  <si>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</si>
  <si>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</si>
  <si>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</si>
  <si>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</si>
  <si>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</si>
  <si>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</si>
  <si>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</si>
  <si>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</si>
  <si>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</si>
  <si>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</si>
  <si>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</si>
  <si>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</si>
  <si>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</si>
  <si>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</si>
  <si>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</si>
  <si>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</si>
  <si>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</si>
  <si>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</si>
  <si>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</si>
  <si>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</si>
  <si>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</si>
  <si>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</si>
  <si>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</si>
  <si>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</si>
  <si>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</si>
  <si>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</si>
  <si>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</si>
  <si>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</si>
  <si>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</si>
  <si>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</si>
  <si>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</si>
  <si>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</si>
  <si>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</si>
  <si>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</si>
  <si>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</si>
  <si>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</si>
  <si>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</si>
  <si>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</si>
  <si>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</si>
  <si>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</si>
  <si>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</si>
  <si>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</si>
  <si>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</si>
  <si>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</si>
  <si>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</si>
  <si>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</si>
  <si>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</si>
  <si>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</si>
  <si>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</si>
  <si>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</si>
  <si>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</si>
  <si>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</si>
  <si>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</si>
  <si>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</si>
  <si>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</si>
  <si>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</si>
  <si>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</si>
  <si>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</si>
  <si>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</si>
  <si>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</si>
  <si>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</si>
  <si>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</si>
  <si>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</si>
  <si>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</si>
  <si>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</si>
  <si>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</si>
  <si>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</si>
  <si>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</si>
  <si>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</si>
  <si>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</si>
  <si>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</si>
  <si>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</si>
  <si>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</si>
  <si>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</si>
  <si>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</si>
  <si>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</si>
  <si>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</si>
  <si>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</si>
  <si>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</si>
  <si>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</si>
  <si>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</si>
  <si>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</si>
  <si>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</si>
  <si>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</si>
  <si>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</si>
  <si>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</si>
  <si>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</si>
  <si>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</si>
  <si>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</si>
  <si>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</si>
  <si>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</si>
  <si>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</si>
  <si>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</si>
  <si>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</si>
  <si>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</si>
  <si>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</si>
  <si>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</si>
  <si>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</si>
  <si>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</si>
  <si>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</si>
  <si>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</si>
  <si>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</si>
  <si>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</si>
  <si>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</si>
  <si>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</si>
  <si>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</si>
  <si>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</si>
  <si>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</si>
  <si>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</si>
  <si>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</si>
  <si>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</si>
  <si>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</si>
  <si>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</si>
  <si>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</si>
  <si>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</si>
  <si>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</si>
  <si>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</si>
  <si>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</si>
  <si>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</si>
  <si>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</si>
  <si>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</si>
  <si>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</si>
  <si>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</si>
  <si>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</si>
  <si>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</si>
  <si>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</si>
  <si>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</si>
  <si>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</si>
  <si>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</si>
  <si>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</si>
  <si>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</si>
  <si>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</si>
  <si>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</si>
  <si>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</si>
  <si>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</si>
  <si>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</si>
  <si>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</si>
  <si>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</si>
  <si>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</si>
  <si>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</si>
  <si>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</si>
  <si>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</si>
  <si>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</si>
  <si>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</si>
  <si>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</si>
  <si>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</si>
  <si>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</si>
  <si>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</si>
  <si>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</si>
  <si>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</si>
  <si>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</si>
  <si>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</si>
  <si>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</si>
  <si>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</si>
  <si>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</si>
  <si>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</si>
  <si>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</si>
  <si>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</si>
  <si>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</si>
  <si>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</si>
  <si>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</si>
  <si>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</si>
  <si>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</si>
  <si>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</si>
  <si>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</si>
  <si>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</si>
  <si>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</si>
  <si>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</si>
  <si>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</si>
  <si>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</si>
  <si>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</si>
  <si>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</si>
  <si>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</si>
  <si>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</si>
  <si>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</si>
  <si>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</si>
  <si>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</si>
  <si>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</si>
  <si>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</si>
  <si>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</si>
  <si>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</si>
  <si>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</si>
  <si>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</si>
  <si>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</si>
  <si>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</si>
  <si>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</si>
  <si>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</si>
  <si>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</si>
  <si>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</si>
  <si>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</si>
  <si>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</si>
  <si>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</si>
  <si>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</si>
  <si>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</si>
  <si>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</si>
  <si>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</si>
  <si>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</si>
  <si>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</si>
  <si>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</si>
  <si>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</si>
  <si>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</si>
  <si>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</si>
  <si>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</si>
  <si>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</si>
  <si>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</si>
  <si>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</si>
  <si>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</si>
  <si>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</si>
  <si>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</si>
  <si>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</si>
  <si>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</si>
  <si>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</si>
  <si>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</si>
  <si>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</si>
  <si>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</si>
  <si>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</si>
  <si>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</si>
  <si>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</si>
  <si>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</si>
  <si>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</si>
  <si>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</si>
  <si>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</si>
  <si>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</si>
  <si>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</si>
  <si>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</si>
  <si>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</si>
  <si>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</si>
  <si>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</si>
  <si>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</si>
  <si>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</si>
  <si>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</si>
  <si>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</si>
  <si>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</si>
  <si>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</si>
  <si>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</si>
  <si>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</si>
  <si>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</si>
  <si>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</si>
  <si>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</si>
  <si>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</si>
  <si>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</si>
  <si>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</si>
  <si>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</si>
  <si>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</si>
  <si>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</si>
  <si>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</si>
  <si>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</si>
  <si>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</si>
  <si>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</si>
  <si>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</si>
  <si>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</si>
  <si>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</si>
  <si>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</si>
  <si>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</si>
  <si>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</si>
  <si>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</si>
  <si>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</si>
  <si>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</si>
  <si>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</si>
  <si>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</si>
  <si>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</si>
  <si>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</si>
  <si>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</si>
  <si>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</si>
  <si>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</si>
  <si>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</si>
  <si>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</si>
  <si>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</si>
  <si>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</si>
  <si>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</si>
  <si>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</si>
  <si>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</si>
  <si>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</si>
  <si>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</si>
  <si>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</si>
  <si>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</si>
  <si>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</si>
  <si>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</si>
  <si>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</si>
  <si>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</si>
  <si>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</si>
  <si>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</si>
  <si>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</si>
  <si>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</si>
  <si>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</si>
  <si>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</si>
  <si>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</si>
  <si>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</si>
  <si>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</si>
  <si>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</si>
  <si>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</si>
  <si>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</si>
  <si>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</si>
  <si>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</si>
  <si>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</si>
  <si>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</si>
  <si>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</si>
  <si>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</si>
  <si>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</si>
  <si>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</si>
  <si>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</si>
  <si>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</si>
  <si>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</si>
  <si>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</si>
  <si>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</si>
  <si>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</si>
  <si>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</si>
  <si>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</si>
  <si>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</si>
  <si>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</si>
  <si>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</si>
  <si>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</si>
  <si>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</si>
  <si>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</si>
  <si>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</si>
  <si>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</si>
  <si>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</si>
  <si>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</si>
  <si>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</si>
  <si>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</si>
  <si>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</si>
  <si>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</si>
  <si>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</si>
  <si>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</si>
  <si>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</si>
  <si>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</si>
  <si>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</si>
  <si>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</si>
  <si>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</si>
  <si>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</si>
  <si>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</si>
  <si>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</si>
  <si>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</si>
  <si>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</si>
  <si>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</si>
  <si>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</si>
  <si>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</si>
  <si>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</si>
  <si>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</si>
  <si>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</si>
  <si>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</si>
  <si>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</si>
  <si>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</si>
  <si>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</si>
  <si>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</si>
  <si>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</si>
  <si>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</si>
  <si>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</si>
  <si>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</si>
  <si>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</si>
  <si>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</si>
  <si>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</si>
  <si>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</si>
  <si>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</si>
  <si>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</si>
  <si>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</si>
  <si>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</si>
  <si>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</si>
  <si>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</si>
  <si>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</si>
  <si>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</si>
  <si>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</si>
  <si>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</si>
  <si>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</si>
  <si>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</si>
  <si>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</si>
  <si>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</si>
  <si>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</si>
  <si>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</si>
  <si>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</si>
  <si>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</si>
  <si>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</si>
  <si>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</si>
  <si>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</si>
  <si>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</si>
  <si>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</si>
  <si>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</si>
  <si>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</si>
  <si>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</si>
  <si>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</si>
  <si>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</si>
  <si>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</si>
  <si>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</si>
  <si>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</si>
  <si>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</si>
  <si>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</si>
  <si>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</si>
  <si>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</si>
  <si>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</si>
  <si>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</si>
  <si>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</si>
  <si>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</si>
  <si>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</si>
  <si>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</si>
  <si>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</si>
  <si>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</si>
  <si>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</si>
  <si>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</si>
  <si>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</si>
  <si>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</si>
  <si>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</si>
  <si>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</si>
  <si>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</si>
  <si>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</si>
  <si>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</si>
  <si>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</si>
  <si>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</si>
  <si>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</si>
  <si>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</si>
  <si>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</si>
  <si>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</si>
  <si>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</si>
  <si>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</si>
  <si>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</si>
  <si>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</si>
  <si>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</si>
  <si>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</si>
  <si>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</si>
  <si>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</si>
  <si>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</si>
  <si>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</si>
  <si>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</si>
  <si>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</si>
  <si>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</si>
  <si>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</si>
  <si>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</si>
  <si>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</si>
  <si>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</si>
  <si>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</si>
  <si>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</si>
  <si>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</si>
  <si>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</si>
  <si>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</si>
  <si>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</si>
  <si>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</si>
  <si>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</si>
  <si>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</si>
  <si>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</si>
  <si>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</si>
  <si>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</si>
  <si>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</si>
  <si>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</si>
  <si>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</si>
  <si>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</si>
  <si>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</si>
  <si>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</si>
  <si>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</si>
  <si>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</si>
  <si>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</si>
  <si>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</si>
  <si>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</si>
  <si>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</si>
  <si>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</si>
  <si>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</si>
  <si>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</si>
  <si>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</si>
  <si>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</si>
  <si>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</si>
  <si>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</si>
  <si>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</si>
  <si>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</si>
  <si>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</si>
  <si>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</si>
  <si>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</si>
  <si>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</si>
  <si>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</si>
  <si>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</si>
  <si>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</si>
  <si>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</si>
  <si>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</si>
  <si>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</si>
  <si>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</si>
  <si>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</si>
  <si>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</si>
  <si>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</si>
  <si>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</si>
  <si>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</si>
  <si>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</si>
  <si>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</si>
  <si>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</si>
  <si>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</si>
  <si>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</si>
  <si>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</si>
  <si>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</si>
  <si>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</si>
  <si>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</si>
  <si>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</si>
  <si>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</si>
  <si>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</si>
  <si>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</si>
  <si>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</si>
  <si>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</si>
  <si>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</si>
  <si>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</si>
  <si>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</si>
  <si>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</si>
  <si>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</si>
  <si>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</si>
  <si>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</si>
  <si>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</si>
  <si>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</si>
  <si>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</si>
  <si>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</si>
  <si>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</si>
  <si>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</si>
  <si>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</si>
  <si>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</si>
  <si>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</si>
  <si>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</si>
  <si>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</si>
  <si>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</si>
  <si>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</si>
  <si>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</si>
  <si>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</si>
  <si>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</si>
  <si>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</si>
  <si>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</si>
  <si>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</si>
  <si>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</si>
  <si>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</si>
  <si>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</si>
  <si>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</si>
  <si>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</si>
  <si>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</si>
  <si>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</si>
  <si>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</si>
  <si>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</si>
  <si>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</si>
  <si>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</si>
  <si>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</si>
  <si>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</si>
  <si>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</si>
  <si>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</si>
  <si>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</si>
  <si>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</si>
  <si>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</si>
  <si>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</si>
  <si>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</si>
  <si>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</si>
  <si>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</si>
  <si>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</si>
  <si>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</si>
  <si>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</si>
  <si>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</si>
  <si>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</si>
  <si>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</si>
  <si>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</si>
  <si>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</si>
  <si>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</si>
  <si>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</si>
  <si>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</si>
  <si>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</si>
  <si>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</si>
  <si>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</si>
  <si>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</si>
  <si>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</si>
  <si>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</si>
  <si>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</si>
  <si>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</si>
  <si>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</si>
  <si>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</si>
  <si>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</si>
  <si>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</si>
  <si>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</si>
  <si>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</si>
  <si>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</si>
  <si>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</si>
  <si>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</si>
  <si>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</si>
  <si>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</si>
  <si>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</si>
  <si>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</si>
  <si>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</si>
  <si>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</si>
  <si>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</si>
  <si>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</si>
  <si>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</si>
  <si>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</si>
  <si>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</si>
  <si>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</si>
  <si>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</si>
  <si>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</si>
  <si>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</si>
  <si>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</si>
  <si>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</si>
  <si>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</si>
  <si>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</si>
  <si>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</si>
  <si>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</si>
  <si>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</si>
  <si>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</si>
  <si>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</si>
  <si>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</si>
  <si>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</si>
  <si>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</si>
  <si>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</si>
  <si>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</si>
  <si>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</si>
  <si>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</si>
  <si>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</si>
  <si>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</si>
  <si>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</si>
  <si>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</si>
  <si>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</si>
  <si>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</si>
  <si>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</si>
  <si>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</si>
  <si>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</si>
  <si>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</si>
  <si>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</si>
  <si>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</si>
  <si>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</si>
  <si>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</si>
  <si>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</si>
  <si>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</si>
  <si>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</si>
  <si>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</si>
  <si>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</si>
  <si>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</si>
  <si>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</si>
  <si>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</si>
  <si>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</si>
  <si>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</si>
  <si>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</si>
  <si>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</si>
  <si>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</si>
  <si>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</si>
  <si>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</si>
  <si>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</si>
  <si>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</si>
  <si>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</si>
  <si>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</si>
  <si>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</si>
  <si>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</si>
  <si>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</si>
  <si>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</si>
  <si>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</si>
  <si>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</si>
  <si>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</si>
  <si>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</si>
  <si>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</si>
  <si>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</si>
  <si>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</si>
  <si>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</si>
  <si>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</si>
  <si>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</si>
  <si>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</si>
  <si>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</si>
  <si>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</si>
  <si>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</si>
  <si>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</si>
  <si>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</si>
  <si>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</si>
  <si>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</si>
  <si>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</si>
  <si>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</si>
  <si>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</si>
  <si>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</si>
  <si>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</si>
  <si>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</si>
  <si>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</si>
  <si>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</si>
  <si>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</si>
  <si>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</si>
  <si>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</si>
  <si>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</si>
  <si>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</si>
  <si>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</si>
  <si>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</si>
  <si>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</si>
  <si>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</si>
  <si>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</si>
  <si>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</si>
  <si>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</si>
  <si>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</si>
  <si>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</si>
  <si>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</si>
  <si>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</si>
  <si>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</si>
  <si>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</si>
  <si>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</si>
  <si>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</si>
  <si>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</si>
  <si>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</si>
  <si>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</si>
  <si>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</si>
  <si>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</si>
  <si>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</si>
  <si>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</si>
  <si>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</si>
  <si>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</si>
  <si>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</si>
  <si>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</si>
  <si>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</si>
  <si>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</si>
  <si>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</si>
  <si>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</si>
  <si>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</si>
  <si>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</si>
  <si>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</si>
  <si>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</si>
  <si>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</si>
  <si>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</si>
  <si>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</si>
  <si>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</si>
  <si>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</si>
  <si>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</si>
  <si>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</si>
  <si>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</si>
  <si>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</si>
  <si>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</si>
  <si>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</si>
  <si>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</si>
  <si>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</si>
  <si>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</si>
  <si>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</si>
  <si>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</si>
  <si>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</si>
  <si>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</si>
  <si>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</si>
  <si>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</si>
  <si>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</si>
  <si>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</si>
  <si>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</si>
  <si>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</si>
  <si>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</si>
  <si>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</si>
  <si>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</si>
  <si>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</si>
  <si>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</si>
  <si>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</si>
  <si>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</si>
  <si>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</si>
  <si>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</si>
  <si>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</si>
  <si>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</si>
  <si>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</si>
  <si>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</si>
  <si>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</si>
  <si>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</si>
  <si>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</si>
  <si>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</si>
  <si>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</si>
  <si>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</si>
  <si>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</si>
  <si>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</si>
  <si>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</si>
  <si>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</si>
  <si>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</si>
  <si>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</si>
  <si>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</si>
  <si>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</si>
  <si>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</si>
  <si>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</si>
  <si>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</si>
  <si>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</si>
  <si>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</si>
  <si>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</si>
  <si>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</si>
  <si>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</si>
  <si>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</si>
  <si>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</si>
  <si>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</si>
  <si>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</si>
  <si>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</si>
  <si>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</si>
  <si>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</si>
  <si>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</si>
  <si>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</si>
  <si>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</si>
  <si>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</si>
  <si>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</si>
  <si>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</si>
  <si>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</si>
  <si>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</si>
  <si>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</si>
  <si>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</si>
  <si>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</si>
  <si>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</si>
  <si>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</si>
  <si>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</si>
  <si>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</si>
  <si>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</si>
  <si>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</si>
  <si>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</si>
  <si>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</si>
  <si>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</si>
  <si>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</si>
  <si>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</si>
  <si>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</si>
  <si>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</si>
  <si>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</si>
  <si>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</si>
  <si>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</si>
  <si>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</si>
  <si>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</si>
  <si>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</si>
  <si>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</si>
  <si>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</si>
  <si>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</si>
  <si>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</si>
  <si>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</si>
  <si>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</si>
  <si>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</si>
  <si>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</si>
  <si>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</si>
  <si>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</si>
  <si>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</si>
  <si>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</si>
  <si>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</si>
  <si>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</si>
  <si>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</si>
  <si>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</si>
  <si>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</si>
  <si>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</si>
  <si>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</si>
  <si>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</si>
  <si>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</si>
  <si>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</si>
  <si>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</si>
  <si>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</si>
  <si>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</si>
  <si>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</si>
  <si>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</si>
  <si>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</si>
  <si>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</si>
  <si>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</si>
  <si>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</si>
  <si>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</si>
  <si>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</si>
  <si>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</si>
  <si>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</si>
  <si>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</si>
  <si>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</si>
  <si>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</si>
  <si>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</si>
  <si>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</si>
  <si>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</si>
  <si>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</si>
  <si>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</si>
  <si>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</si>
  <si>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</si>
  <si>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</si>
  <si>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</si>
  <si>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</si>
  <si>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</si>
  <si>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</si>
  <si>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</si>
  <si>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</si>
  <si>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</si>
  <si>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</si>
  <si>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</si>
  <si>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</si>
  <si>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</si>
  <si>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</si>
  <si>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</si>
  <si>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</si>
  <si>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</si>
  <si>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</si>
  <si>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</si>
  <si>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</si>
  <si>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</si>
  <si>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</si>
  <si>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</si>
  <si>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</si>
  <si>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</si>
  <si>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</si>
  <si>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</si>
  <si>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</si>
  <si>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</si>
  <si>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</si>
  <si>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</si>
  <si>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</si>
  <si>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</si>
  <si>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</si>
  <si>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</si>
  <si>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</si>
  <si>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</si>
  <si>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</si>
  <si>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</si>
  <si>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</si>
  <si>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</si>
  <si>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</si>
  <si>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</si>
  <si>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</si>
  <si>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</si>
  <si>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</si>
  <si>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</si>
  <si>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</si>
  <si>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</si>
  <si>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</si>
  <si>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</si>
  <si>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</si>
  <si>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</si>
  <si>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</si>
  <si>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</si>
  <si>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</si>
  <si>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</si>
  <si>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</si>
  <si>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</si>
  <si>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</si>
  <si>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</si>
  <si>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</si>
  <si>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</si>
  <si>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</si>
  <si>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</si>
  <si>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</si>
  <si>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</si>
  <si>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</si>
  <si>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</si>
  <si>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</si>
  <si>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</si>
  <si>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</si>
  <si>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</si>
  <si>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</si>
  <si>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</si>
  <si>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</si>
  <si>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</si>
  <si>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</si>
  <si>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</si>
  <si>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</si>
  <si>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</si>
  <si>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</si>
  <si>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</si>
  <si>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</si>
  <si>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</si>
  <si>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</si>
  <si>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</si>
  <si>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</si>
  <si>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</si>
  <si>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</si>
  <si>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</si>
  <si>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</si>
  <si>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</si>
  <si>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</si>
  <si>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</si>
  <si>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</si>
  <si>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</si>
  <si>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</si>
  <si>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</si>
  <si>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</si>
  <si>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</si>
  <si>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</si>
  <si>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</si>
  <si>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</si>
  <si>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</si>
  <si>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</si>
  <si>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</si>
  <si>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</si>
  <si>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</si>
  <si>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</si>
  <si>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</si>
  <si>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</si>
  <si>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</si>
  <si>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</si>
  <si>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</si>
  <si>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</si>
  <si>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</si>
  <si>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</si>
  <si>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</si>
  <si>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</si>
  <si>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</si>
  <si>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</si>
  <si>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</si>
  <si>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</si>
  <si>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</si>
  <si>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</si>
  <si>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</si>
  <si>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</si>
  <si>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</si>
  <si>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</si>
  <si>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</si>
  <si>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</si>
  <si>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</si>
  <si>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</si>
  <si>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</si>
  <si>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</si>
  <si>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</si>
  <si>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</si>
  <si>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</si>
  <si>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</si>
  <si>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</si>
  <si>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</si>
  <si>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</si>
  <si>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</si>
  <si>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</si>
  <si>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</si>
  <si>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</si>
  <si>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</si>
  <si>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</si>
  <si>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</si>
  <si>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</si>
  <si>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</si>
  <si>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</si>
  <si>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</si>
  <si>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</si>
  <si>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</si>
  <si>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</si>
  <si>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</si>
  <si>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</si>
  <si>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</si>
  <si>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</si>
  <si>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</si>
  <si>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</si>
  <si>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</si>
  <si>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</si>
  <si>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</si>
  <si>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</si>
  <si>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</si>
  <si>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</si>
  <si>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</si>
  <si>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</si>
  <si>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</si>
  <si>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</si>
  <si>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</si>
  <si>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</si>
  <si>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</si>
  <si>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</si>
  <si>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</si>
  <si>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</si>
  <si>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</si>
  <si>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</si>
  <si>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</si>
  <si>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</si>
  <si>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</si>
  <si>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</si>
  <si>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</si>
  <si>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</si>
  <si>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</si>
  <si>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</si>
  <si>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</si>
  <si>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</si>
  <si>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</si>
  <si>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</si>
  <si>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</si>
  <si>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</si>
  <si>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</si>
  <si>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</si>
  <si>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</si>
  <si>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</si>
  <si>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</si>
  <si>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</si>
  <si>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</si>
  <si>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</si>
  <si>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</si>
  <si>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</si>
  <si>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</si>
  <si>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</si>
  <si>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</si>
  <si>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</si>
  <si>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</si>
  <si>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</si>
  <si>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</si>
  <si>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</si>
  <si>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</si>
  <si>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</si>
  <si>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</si>
  <si>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</si>
  <si>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</si>
  <si>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</si>
  <si>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</si>
  <si>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</si>
  <si>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</si>
  <si>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</si>
  <si>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</si>
  <si>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</si>
  <si>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</si>
  <si>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</si>
  <si>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</si>
  <si>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</si>
  <si>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</si>
  <si>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</si>
  <si>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</si>
  <si>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</si>
  <si>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</si>
  <si>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</si>
  <si>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</si>
  <si>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</si>
  <si>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</si>
  <si>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</si>
  <si>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</si>
  <si>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</si>
  <si>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</si>
  <si>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</si>
  <si>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</si>
  <si>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</si>
  <si>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</si>
  <si>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</si>
  <si>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</si>
  <si>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</si>
  <si>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</si>
  <si>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</si>
  <si>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</si>
  <si>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</si>
  <si>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</si>
  <si>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</si>
  <si>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</si>
  <si>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</si>
  <si>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</si>
  <si>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</si>
  <si>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</si>
  <si>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</si>
  <si>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</si>
  <si>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</si>
  <si>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</si>
  <si>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</si>
  <si>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</si>
  <si>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</si>
  <si>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</si>
  <si>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</si>
  <si>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</si>
  <si>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</si>
  <si>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</si>
  <si>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</si>
  <si>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</si>
  <si>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</si>
  <si>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</si>
  <si>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</si>
  <si>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</si>
  <si>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</si>
  <si>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</si>
  <si>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</si>
  <si>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</si>
  <si>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</si>
  <si>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</si>
  <si>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</si>
  <si>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</si>
  <si>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</si>
  <si>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</si>
  <si>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</si>
  <si>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</si>
  <si>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</si>
  <si>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</si>
  <si>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</si>
  <si>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</si>
  <si>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</si>
  <si>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</si>
  <si>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</si>
  <si>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</si>
  <si>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</si>
  <si>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</si>
  <si>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</si>
  <si>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</si>
  <si>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</si>
  <si>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</si>
  <si>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</si>
  <si>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</si>
  <si>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</si>
  <si>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</si>
  <si>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</si>
  <si>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</si>
  <si>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</si>
  <si>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</si>
  <si>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</si>
  <si>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</si>
  <si>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</si>
  <si>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</si>
  <si>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</si>
  <si>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</si>
  <si>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</si>
  <si>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</si>
  <si>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</si>
  <si>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</si>
  <si>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</si>
  <si>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</si>
  <si>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</si>
  <si>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</si>
  <si>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</si>
  <si>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</si>
  <si>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</si>
  <si>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</si>
  <si>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</si>
  <si>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</si>
  <si>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</si>
  <si>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</si>
  <si>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</si>
  <si>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</si>
  <si>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</si>
  <si>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</si>
  <si>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</si>
  <si>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</si>
  <si>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</si>
  <si>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</si>
  <si>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</si>
  <si>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</si>
  <si>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</si>
  <si>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</si>
  <si>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</si>
  <si>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</si>
  <si>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</si>
  <si>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</si>
  <si>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</si>
  <si>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</si>
  <si>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</si>
  <si>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</si>
  <si>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</si>
  <si>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</si>
  <si>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</si>
  <si>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</si>
  <si>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</si>
  <si>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</si>
  <si>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</si>
  <si>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</si>
  <si>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</si>
  <si>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</si>
  <si>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</si>
  <si>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</si>
  <si>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</si>
  <si>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</si>
  <si>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</si>
  <si>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</si>
  <si>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</si>
  <si>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</si>
  <si>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</si>
  <si>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</si>
  <si>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</si>
  <si>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</si>
  <si>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</si>
  <si>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</si>
  <si>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</si>
  <si>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</si>
  <si>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</si>
  <si>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</si>
  <si>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</si>
  <si>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</si>
  <si>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</si>
  <si>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</si>
  <si>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</si>
  <si>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</si>
  <si>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</si>
  <si>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</si>
  <si>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</si>
  <si>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</si>
  <si>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</si>
  <si>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</si>
  <si>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</si>
  <si>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</si>
  <si>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</si>
  <si>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</si>
  <si>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</si>
  <si>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</si>
  <si>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</si>
  <si>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</si>
  <si>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</si>
  <si>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</si>
  <si>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</si>
  <si>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</si>
  <si>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</si>
  <si>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</si>
  <si>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</si>
  <si>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</si>
  <si>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</si>
  <si>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</si>
  <si>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</si>
  <si>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</si>
  <si>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</si>
  <si>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</si>
  <si>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</si>
  <si>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</si>
  <si>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</si>
  <si>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</si>
  <si>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</si>
  <si>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</si>
  <si>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</si>
  <si>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</si>
  <si>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</si>
  <si>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</si>
  <si>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</si>
  <si>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</si>
  <si>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</si>
  <si>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</si>
  <si>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</si>
  <si>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</si>
  <si>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</si>
  <si>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</si>
  <si>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</si>
  <si>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</si>
  <si>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</si>
  <si>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</si>
  <si>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</si>
  <si>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</si>
  <si>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</si>
  <si>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</si>
  <si>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</si>
  <si>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</si>
  <si>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</si>
  <si>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</si>
  <si>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</si>
  <si>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</si>
  <si>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</si>
  <si>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</si>
  <si>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</si>
  <si>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</si>
  <si>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</si>
  <si>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</si>
  <si>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</si>
  <si>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</si>
  <si>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</si>
  <si>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</si>
  <si>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</si>
  <si>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</si>
  <si>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</si>
  <si>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</si>
  <si>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</si>
  <si>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</si>
  <si>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</si>
  <si>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</si>
  <si>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</si>
  <si>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</si>
  <si>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</si>
  <si>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</si>
  <si>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</si>
  <si>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</si>
  <si>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</si>
  <si>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</si>
  <si>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</si>
  <si>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</si>
  <si>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</si>
  <si>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</si>
  <si>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</si>
  <si>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</si>
  <si>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</si>
  <si>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</si>
  <si>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</si>
  <si>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</si>
  <si>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</si>
  <si>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</si>
  <si>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</si>
  <si>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</si>
  <si>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</si>
  <si>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</si>
  <si>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</si>
  <si>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</si>
  <si>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</si>
  <si>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</si>
  <si>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</si>
  <si>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</si>
  <si>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</si>
  <si>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</si>
  <si>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</si>
  <si>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</si>
  <si>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</si>
  <si>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</si>
  <si>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</si>
  <si>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</si>
  <si>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</si>
  <si>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</si>
  <si>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</si>
  <si>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</si>
  <si>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</si>
  <si>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</si>
  <si>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</si>
  <si>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</si>
  <si>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</si>
  <si>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</si>
  <si>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</si>
  <si>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</si>
  <si>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</si>
  <si>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</si>
  <si>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</si>
  <si>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</si>
  <si>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</si>
  <si>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</si>
  <si>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</si>
  <si>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</si>
  <si>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</si>
  <si>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</si>
  <si>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</si>
  <si>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</si>
  <si>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</si>
  <si>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</si>
  <si>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</si>
  <si>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</si>
  <si>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</si>
  <si>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</si>
  <si>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</si>
  <si>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</si>
  <si>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</si>
  <si>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</si>
  <si>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</si>
  <si>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</si>
  <si>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</si>
  <si>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</si>
  <si>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</si>
  <si>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</si>
  <si>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</si>
  <si>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</si>
  <si>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</si>
  <si>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</si>
  <si>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</si>
  <si>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</si>
  <si>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</si>
  <si>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</si>
  <si>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</si>
  <si>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</si>
  <si>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</si>
  <si>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</si>
  <si>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</si>
  <si>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</si>
  <si>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</si>
  <si>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</si>
  <si>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</si>
  <si>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</si>
  <si>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</si>
  <si>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</si>
  <si>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</si>
  <si>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</si>
  <si>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</si>
  <si>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</si>
  <si>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</si>
  <si>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</si>
  <si>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</si>
  <si>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</si>
  <si>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</si>
  <si>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</si>
  <si>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</si>
  <si>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</si>
  <si>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</si>
  <si>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</si>
  <si>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</si>
  <si>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</si>
  <si>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</si>
  <si>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</si>
  <si>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</si>
  <si>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</si>
  <si>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</si>
  <si>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</si>
  <si>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</si>
  <si>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</si>
  <si>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</si>
  <si>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</si>
  <si>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</si>
  <si>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</si>
  <si>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</si>
  <si>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</si>
  <si>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</si>
  <si>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</si>
  <si>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</si>
  <si>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</si>
  <si>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</si>
  <si>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</si>
  <si>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</si>
  <si>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</si>
  <si>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</si>
  <si>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</si>
  <si>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</si>
  <si>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</si>
  <si>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</si>
  <si>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</si>
  <si>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</si>
  <si>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</si>
  <si>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</si>
  <si>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</si>
  <si>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</si>
  <si>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</si>
  <si>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</si>
  <si>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</si>
  <si>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</si>
  <si>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</si>
  <si>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</si>
  <si>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</si>
  <si>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</si>
  <si>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</si>
  <si>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</si>
  <si>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</si>
  <si>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</si>
  <si>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</si>
  <si>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</si>
  <si>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</si>
  <si>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</si>
  <si>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</si>
  <si>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</si>
  <si>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</si>
  <si>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</si>
  <si>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</si>
  <si>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</si>
  <si>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</si>
  <si>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</si>
  <si>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</si>
  <si>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</si>
  <si>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</si>
  <si>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</si>
  <si>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</si>
  <si>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</si>
  <si>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</si>
  <si>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</si>
  <si>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</si>
  <si>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</si>
  <si>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</si>
  <si>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</si>
  <si>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</si>
  <si>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</si>
  <si>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</si>
  <si>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</si>
  <si>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</si>
  <si>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</si>
  <si>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</si>
  <si>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</si>
  <si>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</si>
  <si>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</si>
  <si>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</si>
  <si>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</si>
  <si>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</si>
  <si>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</si>
  <si>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</si>
  <si>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</si>
  <si>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</si>
  <si>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</si>
  <si>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</si>
  <si>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</si>
  <si>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</si>
  <si>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</si>
  <si>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</si>
  <si>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</si>
  <si>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</si>
  <si>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</si>
  <si>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</si>
  <si>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</si>
  <si>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</si>
  <si>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</si>
  <si>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</si>
  <si>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</si>
  <si>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</si>
  <si>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</si>
  <si>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</si>
  <si>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</si>
  <si>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</si>
  <si>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</si>
  <si>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</si>
  <si>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</si>
  <si>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</si>
  <si>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</si>
  <si>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</si>
  <si>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</si>
  <si>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</si>
  <si>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</si>
  <si>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</si>
  <si>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</si>
  <si>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</si>
  <si>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</si>
  <si>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</si>
  <si>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</si>
  <si>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</si>
  <si>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</si>
  <si>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</si>
  <si>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</si>
  <si>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</si>
  <si>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</si>
  <si>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</si>
  <si>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</si>
  <si>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</si>
  <si>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</si>
  <si>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</si>
  <si>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</si>
  <si>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</si>
  <si>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</si>
  <si>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</si>
  <si>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</si>
  <si>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</si>
  <si>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</si>
  <si>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</si>
  <si>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</si>
  <si>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</si>
  <si>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</si>
  <si>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</si>
  <si>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</si>
  <si>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</si>
  <si>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</si>
  <si>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</si>
  <si>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</si>
  <si>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</si>
  <si>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</si>
  <si>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</si>
  <si>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</si>
  <si>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</si>
  <si>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</si>
  <si>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</si>
  <si>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</si>
  <si>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</si>
  <si>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</si>
  <si>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</si>
  <si>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</si>
  <si>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</si>
  <si>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</si>
  <si>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</si>
  <si>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</si>
  <si>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</si>
  <si>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</si>
  <si>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</si>
  <si>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</si>
  <si>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</si>
  <si>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</si>
  <si>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</si>
  <si>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</si>
  <si>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</si>
  <si>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</si>
  <si>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</si>
  <si>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</si>
  <si>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</si>
  <si>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</si>
  <si>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</si>
  <si>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</si>
  <si>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</si>
  <si>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</si>
  <si>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</si>
  <si>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</si>
  <si>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</si>
  <si>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</si>
  <si>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</si>
  <si>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</si>
  <si>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</si>
  <si>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</si>
  <si>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</si>
  <si>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</si>
  <si>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</si>
  <si>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</si>
  <si>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</si>
  <si>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</si>
  <si>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</si>
  <si>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</si>
  <si>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</si>
  <si>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</si>
  <si>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</si>
  <si>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</si>
  <si>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</si>
  <si>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</si>
  <si>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</si>
  <si>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</si>
  <si>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</si>
  <si>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</si>
  <si>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</si>
  <si>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</si>
  <si>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</si>
  <si>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</si>
  <si>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</si>
  <si>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</si>
  <si>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</si>
  <si>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</si>
  <si>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</si>
  <si>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</si>
  <si>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</si>
  <si>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</si>
  <si>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</si>
  <si>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</si>
  <si>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</si>
  <si>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</si>
  <si>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</si>
  <si>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</si>
  <si>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</si>
  <si>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</si>
  <si>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</si>
  <si>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</si>
  <si>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</si>
  <si>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</si>
  <si>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</si>
  <si>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</si>
  <si>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</si>
  <si>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</si>
  <si>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</si>
  <si>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</si>
  <si>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</si>
  <si>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</si>
  <si>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</si>
  <si>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</si>
  <si>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</si>
  <si>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</si>
  <si>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</si>
  <si>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</si>
  <si>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</si>
  <si>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</si>
  <si>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</si>
  <si>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</si>
  <si>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</si>
  <si>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</si>
  <si>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</si>
  <si>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</si>
  <si>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</si>
  <si>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</si>
  <si>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</si>
  <si>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</si>
  <si>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</si>
  <si>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</si>
  <si>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</si>
  <si>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</si>
  <si>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</si>
  <si>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</si>
  <si>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</si>
  <si>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</si>
  <si>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</si>
  <si>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</si>
  <si>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</si>
  <si>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</si>
  <si>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</si>
  <si>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</si>
  <si>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</si>
  <si>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</si>
  <si>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</si>
  <si>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</si>
  <si>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</si>
  <si>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</si>
  <si>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</si>
  <si>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</si>
  <si>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</si>
  <si>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</si>
  <si>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</si>
  <si>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</si>
  <si>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</si>
  <si>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</si>
  <si>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</si>
  <si>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</si>
  <si>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</si>
  <si>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</si>
  <si>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</si>
  <si>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</si>
  <si>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</si>
  <si>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</si>
  <si>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</si>
  <si>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</si>
  <si>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</si>
  <si>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</si>
  <si>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</si>
  <si>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</si>
  <si>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</si>
  <si>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</si>
  <si>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</si>
  <si>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</si>
  <si>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</si>
  <si>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</si>
  <si>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</si>
  <si>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</si>
  <si>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</si>
  <si>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</si>
  <si>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</si>
  <si>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</si>
  <si>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</si>
  <si>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</si>
  <si>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</si>
  <si>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</si>
  <si>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</si>
  <si>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</si>
  <si>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</si>
  <si>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</si>
  <si>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</si>
  <si>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</si>
  <si>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</si>
  <si>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</si>
  <si>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</si>
  <si>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</si>
  <si>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</si>
  <si>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</si>
  <si>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</si>
  <si>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</si>
  <si>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</si>
  <si>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</si>
  <si>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</si>
  <si>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</si>
  <si>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</si>
  <si>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</si>
  <si>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</si>
  <si>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</si>
  <si>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</si>
  <si>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</si>
  <si>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</si>
  <si>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</si>
  <si>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</si>
  <si>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</si>
  <si>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</si>
  <si>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</si>
  <si>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</si>
  <si>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</si>
  <si>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</si>
  <si>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</si>
  <si>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</si>
  <si>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</si>
  <si>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</si>
  <si>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</si>
  <si>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</si>
  <si>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</si>
  <si>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</si>
  <si>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</si>
  <si>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</si>
  <si>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</si>
  <si>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</si>
  <si>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</si>
  <si>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</si>
  <si>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</si>
  <si>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</si>
  <si>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</si>
  <si>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</si>
  <si>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</si>
  <si>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</si>
  <si>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</si>
  <si>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</si>
  <si>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</si>
  <si>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</si>
  <si>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</si>
  <si>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</si>
  <si>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</si>
  <si>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</si>
  <si>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</si>
  <si>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</si>
  <si>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</si>
  <si>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</si>
  <si>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</si>
  <si>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</si>
  <si>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</si>
  <si>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</si>
  <si>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</si>
  <si>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</si>
  <si>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</si>
  <si>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</si>
  <si>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</si>
  <si>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</si>
  <si>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</si>
  <si>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</si>
  <si>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</si>
  <si>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</si>
  <si>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</si>
  <si>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</si>
  <si>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</si>
  <si>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</si>
  <si>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</si>
  <si>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</si>
  <si>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</si>
  <si>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</si>
  <si>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</si>
  <si>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</si>
  <si>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</si>
  <si>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</si>
  <si>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</si>
  <si>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</si>
  <si>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</si>
  <si>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</si>
  <si>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</si>
  <si>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</si>
  <si>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</si>
  <si>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</si>
  <si>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</si>
  <si>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</si>
  <si>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</si>
  <si>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</si>
  <si>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</si>
  <si>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</si>
  <si>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</si>
  <si>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</si>
  <si>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</si>
  <si>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</si>
  <si>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</si>
  <si>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</si>
  <si>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</si>
  <si>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</si>
  <si>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</si>
  <si>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</si>
  <si>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</si>
  <si>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</si>
  <si>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</si>
  <si>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</si>
  <si>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</si>
  <si>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</si>
  <si>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</si>
  <si>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</si>
  <si>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</si>
  <si>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</si>
  <si>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</si>
  <si>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</si>
  <si>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</si>
  <si>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</si>
  <si>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</si>
  <si>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</si>
  <si>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</si>
  <si>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</si>
  <si>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</si>
  <si>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</si>
  <si>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</si>
  <si>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</si>
  <si>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</si>
  <si>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</si>
  <si>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</si>
  <si>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</si>
  <si>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</si>
  <si>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</si>
  <si>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</si>
  <si>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</si>
  <si>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</si>
  <si>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</si>
  <si>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</si>
  <si>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</si>
  <si>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</si>
  <si>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</si>
  <si>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</si>
  <si>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</si>
  <si>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</si>
  <si>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</si>
  <si>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</si>
  <si>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</si>
  <si>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</si>
  <si>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</si>
  <si>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</si>
  <si>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</si>
  <si>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</si>
  <si>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</si>
  <si>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</si>
  <si>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</si>
  <si>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</si>
  <si>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</si>
  <si>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</si>
  <si>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</si>
  <si>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</si>
  <si>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</si>
  <si>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</si>
  <si>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</si>
  <si>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</si>
  <si>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</si>
  <si>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</si>
  <si>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</si>
  <si>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</si>
  <si>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</si>
  <si>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</si>
  <si>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</si>
  <si>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</si>
  <si>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</si>
  <si>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</si>
  <si>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</si>
  <si>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</si>
  <si>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</si>
  <si>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</si>
  <si>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</si>
  <si>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</si>
  <si>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</si>
  <si>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</si>
  <si>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</si>
  <si>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</si>
  <si>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</si>
  <si>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</si>
  <si>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</si>
  <si>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</si>
  <si>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</si>
  <si>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</si>
  <si>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</si>
  <si>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</si>
  <si>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</si>
  <si>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</si>
  <si>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</si>
  <si>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</si>
  <si>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</si>
  <si>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</si>
  <si>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</si>
  <si>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</si>
  <si>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</si>
  <si>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</si>
  <si>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</si>
  <si>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</si>
  <si>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</si>
  <si>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</si>
  <si>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</si>
  <si>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</si>
  <si>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</si>
  <si>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</si>
  <si>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</si>
  <si>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</si>
  <si>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</si>
  <si>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</si>
  <si>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</si>
  <si>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</si>
  <si>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</si>
  <si>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</si>
  <si>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</si>
  <si>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</si>
  <si>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</si>
  <si>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</si>
  <si>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</si>
  <si>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</si>
  <si>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</si>
  <si>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</si>
  <si>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</si>
  <si>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</si>
  <si>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</si>
  <si>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</si>
  <si>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</si>
  <si>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</si>
  <si>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</si>
  <si>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</si>
  <si>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</si>
  <si>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</si>
  <si>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</si>
  <si>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</si>
  <si>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</si>
  <si>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</si>
  <si>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</si>
  <si>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</si>
  <si>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</si>
  <si>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</si>
  <si>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</si>
  <si>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</si>
  <si>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</si>
  <si>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</si>
  <si>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</si>
  <si>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</si>
  <si>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</si>
  <si>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</si>
  <si>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</si>
  <si>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</si>
  <si>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</si>
  <si>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</si>
  <si>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</si>
  <si>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</si>
  <si>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</si>
  <si>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</si>
  <si>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</si>
  <si>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</si>
  <si>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</si>
  <si>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</si>
  <si>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</si>
  <si>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</si>
  <si>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</si>
  <si>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</si>
  <si>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</si>
  <si>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</si>
  <si>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</si>
  <si>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</si>
  <si>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</si>
  <si>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</si>
  <si>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</si>
  <si>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</si>
  <si>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</si>
  <si>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</si>
  <si>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</si>
  <si>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</si>
  <si>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</si>
  <si>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</si>
  <si>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</si>
  <si>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</si>
  <si>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</si>
  <si>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</si>
  <si>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</si>
  <si>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</si>
  <si>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</si>
  <si>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</si>
  <si>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</si>
  <si>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</si>
  <si>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</si>
  <si>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</si>
  <si>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</si>
  <si>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</si>
  <si>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</si>
  <si>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</si>
  <si>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</si>
  <si>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</si>
  <si>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</si>
  <si>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</si>
  <si>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</si>
  <si>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</si>
  <si>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</si>
  <si>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</si>
  <si>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</si>
  <si>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</si>
  <si>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</si>
  <si>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</si>
  <si>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</si>
  <si>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</si>
  <si>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</si>
  <si>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</si>
  <si>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</si>
  <si>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</si>
  <si>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</si>
  <si>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</si>
  <si>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</si>
  <si>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</si>
  <si>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</si>
  <si>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</si>
  <si>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</si>
  <si>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</si>
  <si>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</si>
  <si>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</si>
  <si>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</si>
  <si>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</si>
  <si>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</si>
  <si>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</si>
  <si>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</si>
  <si>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</si>
  <si>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</si>
  <si>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</si>
  <si>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</si>
  <si>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</si>
  <si>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</si>
  <si>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</si>
  <si>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</si>
  <si>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</si>
  <si>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</si>
  <si>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</si>
  <si>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</si>
  <si>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</si>
  <si>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</si>
  <si>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</si>
  <si>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</si>
  <si>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</si>
  <si>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</si>
  <si>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</si>
  <si>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</si>
  <si>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</si>
  <si>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</si>
  <si>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</si>
  <si>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</si>
  <si>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</si>
  <si>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</si>
  <si>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</si>
  <si>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</si>
  <si>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</si>
  <si>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</si>
  <si>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</si>
  <si>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</si>
  <si>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</si>
  <si>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</si>
  <si>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</si>
  <si>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</si>
  <si>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</si>
  <si>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</si>
  <si>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</si>
  <si>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</si>
  <si>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</si>
  <si>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</si>
  <si>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</si>
  <si>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</si>
  <si>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</si>
  <si>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</si>
  <si>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</si>
  <si>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</si>
  <si>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</si>
  <si>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</si>
  <si>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</si>
  <si>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</si>
  <si>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</si>
  <si>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</si>
  <si>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</si>
  <si>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</si>
  <si>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</si>
  <si>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</si>
  <si>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</si>
  <si>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</si>
  <si>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</si>
  <si>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</si>
  <si>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</si>
  <si>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</si>
  <si>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</si>
  <si>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</si>
  <si>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</si>
  <si>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</si>
  <si>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</si>
  <si>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</si>
  <si>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</si>
  <si>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</si>
  <si>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</si>
  <si>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</si>
  <si>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</si>
  <si>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</si>
  <si>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</si>
  <si>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</si>
  <si>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</si>
  <si>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</si>
  <si>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</si>
  <si>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</si>
  <si>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</si>
  <si>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</si>
  <si>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</si>
  <si>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</si>
  <si>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</si>
  <si>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</si>
  <si>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</si>
  <si>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</si>
  <si>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</si>
  <si>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</si>
  <si>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</si>
  <si>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</si>
  <si>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</si>
  <si>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</si>
  <si>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</si>
  <si>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</si>
  <si>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</si>
  <si>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</si>
  <si>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</si>
  <si>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</si>
  <si>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</si>
  <si>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</si>
  <si>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</si>
  <si>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</si>
  <si>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</si>
  <si>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</si>
  <si>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</si>
  <si>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</si>
  <si>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</si>
  <si>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</si>
  <si>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</si>
  <si>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</si>
  <si>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</si>
  <si>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</si>
  <si>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</si>
  <si>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</si>
  <si>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</si>
  <si>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</si>
  <si>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</si>
  <si>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</si>
  <si>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</si>
  <si>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</si>
  <si>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</si>
  <si>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</si>
  <si>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</si>
  <si>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</si>
  <si>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</si>
  <si>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</si>
  <si>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</si>
  <si>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</si>
  <si>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</si>
  <si>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</si>
  <si>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</si>
  <si>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</si>
  <si>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</si>
  <si>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</si>
  <si>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</si>
  <si>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</si>
  <si>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</si>
  <si>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</si>
  <si>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</si>
  <si>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</si>
  <si>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</si>
  <si>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</si>
  <si>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</si>
  <si>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</si>
  <si>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</si>
  <si>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</si>
  <si>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</si>
  <si>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</si>
  <si>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</si>
  <si>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</si>
  <si>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</si>
  <si>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</si>
  <si>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</si>
  <si>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</si>
  <si>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</si>
  <si>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</si>
  <si>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</si>
  <si>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</si>
  <si>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</si>
  <si>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</si>
  <si>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</si>
  <si>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</si>
  <si>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</si>
  <si>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</si>
  <si>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</si>
  <si>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</si>
  <si>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</si>
  <si>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</si>
  <si>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</si>
  <si>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</si>
  <si>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</si>
  <si>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</si>
  <si>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</si>
  <si>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</si>
  <si>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</si>
  <si>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</si>
  <si>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</si>
  <si>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</si>
  <si>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</si>
  <si>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</si>
  <si>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</si>
  <si>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</si>
  <si>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</si>
  <si>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</si>
  <si>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</si>
  <si>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</si>
  <si>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</si>
  <si>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</si>
  <si>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</si>
  <si>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</si>
  <si>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</si>
  <si>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</si>
  <si>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</si>
  <si>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</si>
  <si>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</si>
  <si>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</si>
  <si>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</si>
  <si>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</si>
  <si>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</si>
  <si>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</si>
  <si>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</si>
  <si>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</si>
  <si>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</si>
  <si>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</si>
  <si>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</si>
  <si>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</si>
  <si>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</si>
  <si>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</si>
  <si>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</si>
  <si>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</si>
  <si>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</si>
  <si>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</si>
  <si>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</si>
  <si>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</si>
  <si>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</si>
  <si>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</si>
  <si>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</si>
  <si>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</si>
  <si>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</si>
  <si>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</si>
  <si>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</si>
  <si>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</si>
  <si>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</si>
  <si>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</si>
  <si>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</si>
  <si>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</si>
  <si>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</si>
  <si>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</si>
  <si>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</si>
  <si>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</si>
  <si>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</si>
  <si>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</si>
  <si>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</si>
  <si>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</si>
  <si>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</si>
  <si>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</si>
  <si>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</si>
  <si>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</si>
  <si>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</si>
  <si>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</si>
  <si>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</si>
  <si>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</si>
  <si>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</si>
  <si>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</si>
  <si>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</si>
  <si>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</si>
  <si>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</si>
  <si>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</si>
  <si>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</si>
  <si>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</si>
  <si>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</si>
  <si>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</si>
  <si>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</si>
  <si>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</si>
  <si>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</si>
  <si>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</si>
  <si>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</si>
  <si>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</si>
  <si>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</si>
  <si>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</si>
  <si>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</si>
  <si>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</si>
  <si>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</si>
  <si>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</si>
  <si>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</si>
  <si>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</si>
  <si>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</si>
  <si>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</si>
  <si>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</si>
  <si>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</si>
  <si>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</si>
  <si>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</si>
  <si>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</si>
  <si>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</si>
  <si>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</si>
  <si>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</si>
  <si>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</si>
  <si>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</si>
  <si>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</si>
  <si>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</si>
  <si>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</si>
  <si>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</si>
  <si>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</si>
  <si>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</si>
  <si>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</si>
  <si>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</si>
  <si>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</si>
  <si>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</si>
  <si>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</si>
  <si>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</si>
  <si>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</si>
  <si>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</si>
  <si>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</si>
  <si>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</si>
  <si>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</si>
  <si>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</si>
  <si>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</si>
  <si>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</si>
  <si>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</si>
  <si>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</si>
  <si>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</si>
  <si>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</si>
  <si>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</si>
  <si>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</si>
  <si>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</si>
  <si>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</si>
  <si>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</si>
  <si>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</si>
  <si>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</si>
  <si>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</si>
  <si>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</si>
  <si>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</si>
  <si>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</si>
  <si>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</si>
  <si>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</si>
  <si>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</si>
  <si>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</si>
  <si>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</si>
  <si>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</si>
  <si>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</si>
  <si>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</si>
  <si>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</si>
  <si>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</si>
  <si>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</si>
  <si>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</si>
  <si>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</si>
  <si>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</si>
  <si>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</si>
  <si>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</si>
  <si>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</si>
  <si>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</si>
  <si>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</si>
  <si>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</si>
  <si>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</si>
  <si>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</si>
  <si>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</si>
  <si>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</si>
  <si>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</si>
  <si>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</si>
  <si>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</si>
  <si>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</si>
  <si>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</si>
  <si>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</si>
  <si>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</si>
  <si>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</si>
  <si>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</si>
  <si>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</si>
  <si>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</si>
  <si>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</si>
  <si>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</si>
  <si>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</si>
  <si>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</si>
  <si>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</si>
  <si>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</si>
  <si>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</si>
  <si>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</si>
  <si>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</si>
  <si>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</si>
  <si>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</si>
  <si>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</si>
  <si>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</si>
  <si>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</si>
  <si>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</si>
  <si>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</si>
  <si>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</si>
  <si>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</si>
  <si>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</si>
  <si>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</si>
  <si>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</si>
  <si>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</si>
  <si>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</si>
  <si>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</si>
  <si>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</si>
  <si>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</si>
  <si>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</si>
  <si>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</si>
  <si>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</si>
  <si>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</si>
  <si>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</si>
  <si>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</si>
  <si>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</si>
  <si>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</si>
  <si>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</si>
  <si>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</si>
  <si>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</si>
  <si>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</si>
  <si>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</si>
  <si>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</si>
  <si>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</si>
  <si>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</si>
  <si>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</si>
  <si>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</si>
  <si>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</si>
  <si>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</si>
  <si>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</si>
  <si>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</si>
  <si>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</si>
  <si>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</si>
  <si>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</si>
  <si>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</si>
  <si>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</si>
  <si>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</si>
  <si>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</si>
  <si>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</si>
  <si>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</si>
  <si>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</si>
  <si>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</si>
  <si>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</si>
  <si>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</si>
  <si>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</si>
  <si>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</si>
  <si>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</si>
  <si>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</si>
  <si>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</si>
  <si>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</si>
  <si>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</si>
  <si>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</si>
  <si>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</si>
  <si>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</si>
  <si>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</si>
  <si>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</si>
  <si>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</si>
  <si>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</si>
  <si>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</si>
  <si>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</si>
  <si>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</si>
  <si>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</si>
  <si>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</si>
  <si>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</si>
  <si>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</si>
  <si>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</si>
  <si>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</si>
  <si>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</si>
  <si>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</si>
  <si>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</si>
  <si>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</si>
  <si>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</si>
  <si>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</si>
  <si>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</si>
  <si>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</si>
  <si>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</si>
  <si>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</si>
  <si>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</si>
  <si>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</si>
  <si>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</si>
  <si>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</si>
  <si>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</si>
  <si>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</si>
  <si>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</si>
  <si>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</si>
  <si>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</si>
  <si>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</si>
  <si>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</si>
  <si>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</si>
  <si>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</si>
  <si>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</si>
  <si>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</si>
  <si>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</si>
  <si>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</si>
  <si>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</si>
  <si>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</si>
  <si>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</si>
  <si>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</si>
  <si>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</si>
  <si>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</si>
  <si>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</si>
  <si>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</si>
  <si>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</si>
  <si>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</si>
  <si>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</si>
  <si>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</si>
  <si>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</si>
  <si>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</si>
  <si>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</si>
  <si>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</si>
  <si>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</si>
  <si>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</si>
  <si>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</si>
  <si>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</si>
  <si>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</si>
  <si>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</si>
  <si>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</si>
  <si>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</si>
  <si>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</si>
  <si>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</si>
  <si>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</si>
  <si>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</si>
  <si>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</si>
  <si>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</si>
  <si>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</si>
  <si>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</si>
  <si>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</si>
  <si>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</si>
  <si>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</si>
  <si>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</si>
  <si>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</si>
  <si>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</si>
  <si>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</si>
  <si>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</si>
  <si>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</si>
  <si>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</si>
  <si>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</si>
  <si>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</si>
  <si>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</si>
  <si>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</si>
  <si>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</si>
  <si>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</si>
  <si>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</si>
  <si>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</si>
  <si>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</si>
  <si>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</si>
  <si>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</si>
  <si>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</si>
  <si>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</si>
  <si>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</si>
  <si>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</si>
  <si>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</si>
  <si>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</si>
  <si>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</si>
  <si>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</si>
  <si>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</si>
  <si>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</si>
  <si>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</si>
  <si>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</si>
  <si>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</si>
  <si>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</si>
  <si>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</si>
  <si>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</si>
  <si>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</si>
  <si>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</si>
  <si>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</si>
  <si>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</si>
  <si>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</si>
  <si>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</si>
  <si>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</si>
  <si>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</si>
  <si>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</si>
  <si>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</si>
  <si>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</si>
  <si>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</si>
  <si>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</si>
  <si>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</si>
  <si>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</si>
  <si>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</si>
  <si>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</si>
  <si>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</si>
  <si>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</si>
  <si>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</si>
  <si>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</si>
  <si>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</si>
  <si>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</si>
  <si>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</si>
  <si>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</si>
  <si>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</si>
  <si>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</si>
  <si>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</si>
  <si>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</si>
  <si>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</si>
  <si>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</si>
  <si>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</si>
  <si>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</si>
  <si>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</si>
  <si>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</si>
  <si>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</si>
  <si>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</si>
  <si>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</si>
  <si>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</si>
  <si>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</si>
  <si>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</si>
  <si>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</si>
  <si>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</si>
  <si>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</si>
  <si>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</si>
  <si>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</si>
  <si>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</si>
  <si>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</si>
  <si>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</si>
  <si>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</si>
  <si>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</si>
  <si>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</si>
  <si>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</si>
  <si>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</si>
  <si>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</si>
  <si>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</si>
  <si>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</si>
  <si>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</si>
  <si>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</si>
  <si>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</si>
  <si>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</si>
  <si>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</si>
  <si>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</si>
  <si>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</si>
  <si>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</si>
  <si>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</si>
  <si>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</si>
  <si>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</si>
  <si>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</si>
  <si>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</si>
  <si>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</si>
  <si>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</si>
  <si>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</si>
  <si>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</si>
  <si>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</si>
  <si>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</si>
  <si>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</si>
  <si>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</si>
  <si>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</si>
  <si>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</si>
  <si>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</si>
  <si>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</si>
  <si>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</si>
  <si>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</si>
  <si>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</si>
  <si>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</si>
  <si>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</si>
  <si>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</si>
  <si>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</si>
  <si>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</si>
  <si>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</si>
  <si>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</si>
  <si>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</si>
  <si>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</si>
  <si>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</si>
  <si>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</si>
  <si>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</si>
  <si>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</si>
  <si>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</si>
  <si>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</si>
  <si>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</si>
  <si>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</si>
  <si>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</si>
  <si>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</si>
  <si>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</si>
  <si>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</si>
  <si>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</si>
  <si>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</si>
  <si>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</si>
  <si>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</si>
  <si>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</si>
  <si>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</si>
  <si>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</si>
  <si>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</si>
  <si>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</si>
  <si>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</si>
  <si>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</si>
  <si>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</si>
  <si>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</si>
  <si>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</si>
  <si>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</si>
  <si>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</si>
  <si>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</si>
  <si>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</si>
  <si>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</si>
  <si>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</si>
  <si>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</si>
  <si>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</si>
  <si>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</si>
  <si>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</si>
  <si>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</si>
  <si>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</si>
  <si>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</si>
  <si>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</si>
  <si>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</si>
  <si>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</si>
  <si>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</si>
  <si>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</si>
  <si>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</si>
  <si>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</si>
  <si>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</si>
  <si>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</si>
  <si>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</si>
  <si>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</si>
  <si>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</si>
  <si>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</si>
  <si>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</si>
  <si>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</si>
  <si>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</si>
  <si>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</si>
  <si>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</si>
  <si>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</si>
  <si>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</si>
  <si>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</si>
  <si>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</si>
  <si>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</si>
  <si>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</si>
  <si>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</si>
  <si>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</si>
  <si>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</si>
  <si>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</si>
  <si>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</si>
  <si>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</si>
  <si>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</si>
  <si>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</si>
  <si>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</si>
  <si>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</si>
  <si>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</si>
  <si>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</si>
  <si>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</si>
  <si>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</si>
  <si>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</si>
  <si>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</si>
  <si>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</si>
  <si>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</si>
  <si>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</si>
  <si>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</si>
  <si>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</si>
  <si>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</si>
  <si>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</si>
  <si>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</si>
  <si>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</si>
  <si>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</si>
  <si>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</si>
  <si>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</si>
  <si>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</si>
  <si>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</si>
  <si>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</si>
  <si>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</si>
  <si>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</si>
  <si>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</si>
  <si>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</si>
  <si>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</si>
  <si>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</si>
  <si>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</si>
  <si>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</si>
  <si>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</si>
  <si>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</si>
  <si>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</si>
  <si>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</si>
  <si>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</si>
  <si>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</si>
  <si>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</si>
  <si>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</si>
  <si>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</si>
  <si>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</si>
  <si>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</si>
  <si>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</si>
  <si>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</si>
  <si>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</si>
  <si>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</si>
  <si>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</si>
  <si>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</si>
  <si>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</si>
  <si>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</si>
  <si>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</si>
  <si>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</si>
  <si>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</si>
  <si>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</si>
  <si>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</si>
  <si>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</si>
  <si>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</si>
  <si>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</si>
  <si>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</si>
  <si>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</si>
  <si>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</si>
  <si>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</si>
  <si>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</si>
  <si>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</si>
  <si>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</si>
  <si>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</si>
  <si>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</si>
  <si>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</si>
  <si>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</si>
  <si>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</si>
  <si>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</si>
  <si>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</si>
  <si>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</si>
  <si>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</si>
  <si>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</si>
  <si>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</si>
  <si>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</si>
  <si>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</si>
  <si>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</si>
  <si>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</si>
  <si>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</si>
  <si>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</si>
  <si>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</si>
  <si>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</si>
  <si>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</si>
  <si>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</si>
  <si>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</si>
  <si>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</si>
  <si>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</si>
  <si>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</si>
  <si>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</si>
  <si>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</si>
  <si>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</si>
  <si>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</si>
  <si>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</si>
  <si>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</si>
  <si>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</si>
  <si>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</si>
  <si>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</si>
  <si>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</si>
  <si>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</si>
  <si>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</si>
  <si>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</si>
  <si>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</si>
  <si>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</si>
  <si>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</si>
  <si>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</si>
  <si>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</si>
  <si>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</si>
  <si>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</si>
  <si>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</si>
  <si>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</si>
  <si>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</si>
  <si>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</si>
  <si>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</si>
  <si>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</si>
  <si>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</si>
  <si>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</si>
  <si>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</si>
  <si>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</si>
  <si>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</si>
  <si>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</si>
  <si>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</si>
  <si>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</si>
  <si>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</si>
  <si>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</si>
  <si>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</si>
  <si>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</si>
  <si>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</si>
  <si>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</si>
  <si>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</si>
  <si>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</si>
  <si>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</si>
  <si>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</si>
  <si>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</si>
  <si>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</si>
  <si>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</si>
  <si>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</si>
  <si>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</si>
  <si>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</si>
  <si>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</si>
  <si>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</si>
  <si>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</si>
  <si>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</si>
  <si>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</si>
  <si>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</si>
  <si>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</si>
  <si>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</si>
  <si>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</si>
  <si>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</si>
  <si>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</si>
  <si>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</si>
  <si>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</si>
  <si>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</si>
  <si>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</si>
  <si>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</si>
  <si>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</si>
  <si>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</si>
  <si>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</si>
  <si>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</si>
  <si>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</si>
  <si>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</si>
  <si>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</si>
  <si>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</si>
  <si>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</si>
  <si>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</si>
  <si>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</si>
  <si>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</si>
  <si>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</si>
  <si>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</si>
  <si>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</si>
  <si>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</si>
  <si>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</si>
  <si>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</si>
  <si>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</si>
  <si>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</si>
  <si>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</si>
  <si>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</si>
  <si>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</si>
  <si>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</si>
  <si>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</si>
  <si>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</si>
  <si>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</si>
  <si>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</si>
  <si>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</si>
  <si>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</si>
  <si>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</si>
  <si>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</si>
  <si>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</si>
  <si>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</si>
  <si>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</si>
  <si>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</si>
  <si>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</si>
  <si>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</si>
  <si>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</si>
  <si>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</si>
  <si>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</si>
  <si>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</si>
  <si>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</si>
  <si>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</si>
  <si>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</si>
  <si>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</si>
  <si>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</si>
  <si>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</si>
  <si>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</si>
  <si>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</si>
  <si>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</si>
  <si>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</si>
  <si>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</si>
  <si>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</si>
  <si>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</si>
  <si>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</si>
  <si>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</si>
  <si>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</si>
  <si>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</si>
  <si>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</si>
  <si>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</si>
  <si>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</si>
  <si>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</si>
  <si>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</si>
  <si>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</si>
  <si>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</si>
  <si>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</si>
  <si>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</si>
  <si>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</si>
  <si>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</si>
  <si>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</si>
  <si>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</si>
  <si>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</si>
  <si>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</si>
  <si>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</si>
  <si>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</si>
  <si>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</si>
  <si>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</si>
  <si>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</si>
  <si>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</si>
  <si>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</si>
  <si>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</si>
  <si>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</si>
  <si>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</si>
  <si>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</si>
  <si>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</si>
  <si>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</si>
  <si>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</si>
  <si>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</si>
  <si>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</si>
  <si>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</si>
  <si>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</si>
  <si>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</si>
  <si>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</si>
  <si>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</si>
  <si>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</si>
  <si>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</si>
  <si>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</si>
  <si>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</si>
  <si>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</si>
  <si>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</si>
  <si>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</si>
  <si>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</si>
  <si>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</si>
  <si>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</si>
  <si>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</si>
  <si>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</si>
  <si>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</si>
  <si>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</si>
  <si>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</si>
  <si>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</si>
  <si>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</si>
  <si>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</si>
  <si>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</si>
  <si>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</si>
  <si>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</si>
  <si>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</si>
  <si>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</si>
  <si>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</si>
  <si>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</si>
  <si>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</si>
  <si>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</si>
  <si>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</si>
  <si>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</si>
  <si>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</si>
  <si>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</si>
  <si>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</si>
  <si>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</si>
  <si>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</si>
  <si>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</si>
  <si>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</si>
  <si>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</si>
  <si>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</si>
  <si>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</si>
  <si>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</si>
  <si>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</si>
  <si>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</si>
  <si>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</si>
  <si>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</si>
  <si>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</si>
  <si>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</si>
  <si>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</si>
  <si>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</si>
  <si>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</si>
  <si>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</si>
  <si>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</si>
  <si>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</si>
  <si>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</si>
  <si>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</si>
  <si>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</si>
  <si>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</si>
  <si>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</si>
  <si>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</si>
  <si>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</si>
  <si>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</si>
  <si>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</si>
  <si>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</si>
  <si>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</si>
  <si>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</si>
  <si>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</si>
  <si>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</si>
  <si>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</si>
  <si>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</si>
  <si>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</si>
  <si>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</si>
  <si>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</si>
  <si>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</si>
  <si>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</si>
  <si>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</si>
  <si>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</si>
  <si>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</si>
  <si>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</si>
  <si>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</si>
  <si>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</si>
  <si>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</si>
  <si>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</si>
  <si>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</si>
  <si>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</si>
  <si>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</si>
  <si>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</si>
  <si>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</si>
  <si>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</si>
  <si>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</si>
  <si>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</si>
  <si>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</si>
  <si>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</si>
  <si>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</si>
  <si>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</si>
  <si>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</si>
  <si>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</si>
  <si>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</si>
  <si>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</si>
  <si>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</si>
  <si>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</si>
  <si>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</si>
  <si>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</si>
  <si>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</si>
  <si>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</si>
  <si>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</si>
  <si>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</si>
  <si>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</si>
  <si>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</si>
  <si>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</si>
  <si>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</si>
  <si>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</si>
  <si>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</si>
  <si>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</si>
  <si>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</si>
  <si>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</si>
  <si>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</si>
  <si>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</si>
  <si>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</si>
  <si>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</si>
  <si>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</si>
  <si>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</si>
  <si>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</si>
  <si>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</si>
  <si>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</si>
  <si>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</si>
  <si>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</si>
  <si>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</si>
  <si>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</si>
  <si>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</si>
  <si>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</si>
  <si>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</si>
  <si>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</si>
  <si>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</si>
  <si>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</si>
  <si>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</si>
  <si>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</si>
  <si>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</si>
  <si>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</si>
  <si>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</si>
  <si>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</si>
  <si>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</si>
  <si>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</si>
  <si>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</si>
  <si>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</si>
  <si>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</si>
  <si>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</si>
  <si>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</si>
  <si>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</si>
  <si>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</si>
  <si>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</si>
  <si>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</si>
  <si>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</si>
  <si>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</si>
  <si>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</si>
  <si>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</si>
  <si>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</si>
  <si>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</si>
  <si>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</si>
  <si>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</si>
  <si>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</si>
  <si>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</si>
  <si>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</si>
  <si>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</si>
  <si>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</si>
  <si>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</si>
  <si>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</si>
  <si>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</si>
  <si>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</si>
  <si>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</si>
  <si>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</si>
  <si>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</si>
  <si>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</si>
  <si>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</si>
  <si>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</si>
  <si>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</si>
  <si>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</si>
  <si>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</si>
  <si>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</si>
  <si>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</si>
  <si>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</si>
  <si>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</si>
  <si>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</si>
  <si>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</si>
  <si>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</si>
  <si>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</si>
  <si>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</si>
  <si>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</si>
  <si>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</si>
  <si>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</si>
  <si>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</si>
  <si>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</si>
  <si>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</si>
  <si>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</si>
  <si>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</si>
  <si>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</si>
  <si>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</si>
  <si>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</si>
  <si>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</si>
  <si>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</si>
  <si>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</si>
  <si>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</si>
  <si>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</si>
  <si>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</si>
  <si>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</si>
  <si>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</si>
  <si>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</si>
  <si>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</si>
  <si>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</si>
  <si>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</si>
  <si>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</si>
  <si>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</si>
  <si>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</si>
  <si>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</si>
  <si>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</si>
  <si>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</si>
  <si>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</si>
  <si>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</si>
  <si>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</si>
  <si>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</si>
  <si>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</si>
  <si>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</si>
  <si>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</si>
  <si>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</si>
  <si>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</si>
  <si>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</si>
  <si>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</si>
  <si>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</si>
  <si>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</si>
  <si>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</si>
  <si>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</si>
  <si>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</si>
  <si>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</si>
  <si>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</si>
  <si>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</si>
  <si>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</si>
  <si>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</si>
  <si>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</si>
  <si>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</si>
  <si>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</si>
  <si>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</si>
  <si>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</si>
  <si>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</si>
  <si>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</si>
  <si>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</si>
  <si>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</si>
  <si>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</si>
  <si>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</si>
  <si>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</si>
  <si>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</si>
  <si>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</si>
  <si>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</si>
  <si>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</si>
  <si>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</si>
  <si>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</si>
  <si>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</si>
  <si>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</si>
  <si>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</si>
  <si>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</si>
  <si>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</si>
  <si>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</si>
  <si>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</si>
  <si>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</si>
  <si>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</si>
  <si>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</si>
  <si>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</si>
  <si>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</si>
  <si>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</si>
  <si>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</si>
  <si>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</si>
  <si>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</si>
  <si>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</si>
  <si>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</si>
  <si>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</si>
  <si>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</si>
  <si>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</si>
  <si>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</si>
  <si>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</si>
  <si>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</si>
  <si>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</si>
  <si>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</si>
  <si>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</si>
  <si>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</si>
  <si>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</si>
  <si>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</si>
  <si>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</si>
  <si>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</si>
  <si>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</si>
  <si>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</si>
  <si>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</si>
  <si>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</si>
  <si>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</si>
  <si>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</si>
  <si>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</si>
  <si>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</si>
  <si>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</si>
  <si>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</si>
  <si>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</si>
  <si>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</si>
  <si>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</si>
  <si>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</si>
  <si>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</si>
  <si>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</si>
  <si>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</si>
  <si>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</si>
  <si>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</si>
  <si>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</si>
  <si>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</si>
  <si>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</si>
  <si>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</si>
  <si>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</si>
  <si>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</si>
  <si>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</si>
  <si>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</si>
  <si>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</si>
  <si>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</si>
  <si>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</si>
  <si>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</si>
  <si>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</si>
  <si>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</si>
  <si>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</si>
  <si>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</si>
  <si>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</si>
  <si>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</si>
  <si>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</si>
  <si>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</si>
  <si>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</si>
  <si>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</si>
  <si>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</si>
  <si>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</si>
  <si>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</si>
  <si>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</si>
  <si>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</si>
  <si>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</si>
  <si>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</si>
  <si>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</si>
  <si>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</si>
  <si>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</si>
  <si>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</si>
  <si>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</si>
  <si>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</si>
  <si>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</si>
  <si>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</si>
  <si>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</si>
  <si>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</si>
  <si>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</si>
  <si>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</si>
  <si>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</si>
  <si>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</si>
  <si>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</si>
  <si>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</si>
  <si>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</si>
  <si>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</si>
  <si>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</si>
  <si>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</si>
  <si>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</si>
  <si>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</si>
  <si>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</si>
  <si>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</si>
  <si>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</si>
  <si>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</si>
  <si>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</si>
  <si>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</si>
  <si>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</si>
  <si>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</si>
  <si>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</si>
  <si>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</si>
  <si>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</si>
  <si>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</si>
  <si>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</si>
  <si>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</si>
  <si>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</si>
  <si>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</si>
  <si>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</si>
  <si>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</si>
  <si>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</si>
  <si>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</si>
  <si>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</si>
  <si>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</si>
  <si>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</si>
  <si>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</si>
  <si>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</si>
  <si>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</si>
  <si>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</si>
  <si>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</si>
  <si>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</si>
  <si>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</si>
  <si>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</si>
  <si>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</si>
  <si>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</si>
  <si>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</si>
  <si>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</si>
  <si>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</si>
  <si>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</si>
  <si>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</si>
  <si>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</si>
  <si>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</si>
  <si>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</si>
  <si>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</si>
  <si>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</si>
  <si>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</si>
  <si>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</si>
  <si>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</si>
  <si>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</si>
  <si>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</si>
  <si>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</si>
  <si>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</si>
  <si>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</si>
  <si>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</si>
  <si>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</si>
  <si>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</si>
  <si>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</si>
  <si>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</si>
  <si>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</si>
  <si>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</si>
  <si>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</si>
  <si>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</si>
  <si>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</si>
  <si>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</si>
  <si>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</si>
  <si>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</si>
  <si>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</si>
  <si>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</si>
  <si>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</si>
  <si>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</si>
  <si>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</si>
  <si>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</si>
  <si>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</si>
  <si>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</si>
  <si>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</si>
  <si>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</si>
  <si>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</si>
  <si>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</si>
  <si>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</si>
  <si>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</si>
  <si>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</si>
  <si>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</si>
  <si>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</si>
  <si>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</si>
  <si>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</si>
  <si>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</si>
  <si>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</si>
  <si>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</si>
  <si>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</si>
  <si>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</si>
  <si>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</si>
  <si>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</si>
  <si>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</si>
  <si>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</si>
  <si>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</si>
  <si>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</si>
  <si>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</si>
  <si>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</si>
  <si>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</si>
  <si>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</si>
  <si>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</si>
  <si>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</si>
  <si>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</si>
  <si>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</si>
  <si>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</si>
  <si>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</si>
  <si>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</si>
  <si>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</si>
  <si>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</si>
  <si>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</si>
  <si>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</si>
  <si>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</si>
  <si>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</si>
  <si>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</si>
  <si>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</si>
  <si>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</si>
  <si>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</si>
  <si>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</si>
  <si>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</si>
  <si>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</si>
  <si>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</si>
  <si>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</si>
  <si>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</si>
  <si>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</si>
  <si>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</si>
  <si>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</si>
  <si>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</si>
  <si>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</si>
  <si>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</si>
  <si>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</si>
  <si>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</si>
  <si>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</si>
  <si>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</si>
  <si>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</si>
  <si>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</si>
  <si>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</si>
  <si>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</si>
  <si>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</si>
  <si>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</si>
  <si>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</si>
  <si>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</si>
  <si>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</si>
  <si>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</si>
  <si>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</si>
  <si>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</si>
  <si>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</si>
  <si>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</si>
  <si>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</si>
  <si>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</si>
  <si>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</si>
  <si>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</si>
  <si>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</si>
  <si>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</si>
  <si>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</si>
  <si>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</si>
  <si>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</si>
  <si>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</si>
  <si>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</si>
  <si>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</si>
  <si>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</si>
  <si>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</si>
  <si>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</si>
  <si>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</si>
  <si>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</si>
  <si>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</si>
  <si>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</si>
  <si>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</si>
  <si>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</si>
  <si>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</si>
  <si>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</si>
  <si>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</si>
  <si>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</si>
  <si>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</si>
  <si>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</si>
  <si>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</si>
  <si>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</si>
  <si>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</si>
  <si>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</si>
  <si>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</si>
  <si>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</si>
  <si>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</si>
  <si>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</si>
  <si>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</si>
  <si>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</si>
  <si>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</si>
  <si>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</si>
  <si>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</si>
  <si>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</si>
  <si>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</si>
  <si>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</si>
  <si>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</si>
  <si>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</si>
  <si>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</si>
  <si>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</si>
  <si>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</si>
  <si>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</si>
  <si>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</si>
  <si>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</si>
  <si>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</si>
  <si>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</si>
  <si>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</si>
  <si>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</si>
  <si>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</si>
  <si>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</si>
  <si>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</si>
  <si>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</si>
  <si>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</si>
  <si>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</si>
  <si>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</si>
  <si>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</si>
  <si>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</si>
  <si>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</si>
  <si>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</si>
  <si>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</si>
  <si>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</si>
  <si>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</si>
  <si>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</si>
  <si>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</si>
  <si>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</si>
  <si>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</si>
  <si>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</si>
  <si>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</si>
  <si>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</si>
  <si>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</si>
  <si>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</si>
  <si>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</si>
  <si>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</si>
  <si>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</si>
  <si>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</si>
  <si>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</si>
  <si>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</si>
  <si>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</si>
  <si>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</si>
  <si>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</si>
  <si>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</si>
  <si>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</si>
  <si>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</si>
  <si>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</si>
  <si>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</si>
  <si>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</si>
  <si>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</si>
  <si>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</si>
  <si>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</si>
  <si>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</si>
  <si>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</si>
  <si>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</si>
  <si>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</si>
  <si>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</si>
  <si>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</si>
  <si>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</si>
  <si>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</si>
  <si>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</si>
  <si>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</si>
  <si>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</si>
  <si>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</si>
  <si>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</si>
  <si>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</si>
  <si>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</si>
  <si>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</si>
  <si>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</si>
  <si>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</si>
  <si>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</si>
  <si>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</si>
  <si>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</si>
  <si>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</si>
  <si>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</si>
  <si>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</si>
  <si>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</si>
  <si>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</si>
  <si>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</si>
  <si>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</si>
  <si>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</si>
  <si>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</si>
  <si>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</si>
  <si>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</si>
  <si>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</si>
  <si>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</si>
  <si>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</si>
  <si>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</si>
  <si>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</si>
  <si>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</si>
  <si>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</si>
  <si>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</si>
  <si>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</si>
  <si>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</si>
  <si>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</si>
  <si>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</si>
  <si>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</si>
  <si>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</si>
  <si>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</si>
  <si>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</si>
  <si>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</si>
  <si>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</si>
  <si>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</si>
  <si>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</si>
  <si>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</si>
  <si>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</si>
  <si>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</si>
  <si>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</si>
  <si>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</si>
  <si>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</si>
  <si>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</si>
  <si>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</si>
  <si>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</si>
  <si>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</si>
  <si>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</si>
  <si>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</si>
  <si>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</si>
  <si>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</si>
  <si>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</si>
  <si>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</si>
  <si>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</si>
  <si>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</si>
  <si>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</si>
  <si>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</si>
  <si>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</si>
  <si>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</si>
  <si>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</si>
  <si>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</si>
  <si>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</si>
  <si>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</si>
  <si>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</si>
  <si>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</si>
  <si>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</si>
  <si>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</si>
  <si>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</si>
  <si>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</si>
  <si>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</si>
  <si>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</si>
  <si>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</si>
  <si>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</si>
  <si>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</si>
  <si>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</si>
  <si>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</si>
  <si>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</si>
  <si>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</si>
  <si>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</si>
  <si>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</si>
  <si>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</si>
  <si>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</si>
  <si>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</si>
  <si>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</si>
  <si>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</si>
  <si>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</si>
  <si>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</si>
  <si>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</si>
  <si>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</si>
  <si>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</si>
  <si>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</si>
  <si>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</si>
  <si>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</si>
  <si>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</si>
  <si>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</si>
  <si>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</si>
  <si>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</si>
  <si>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</si>
  <si>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</si>
  <si>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</si>
  <si>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</si>
  <si>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</si>
  <si>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</si>
  <si>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</si>
  <si>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</si>
  <si>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</si>
  <si>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</si>
  <si>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</si>
  <si>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</si>
  <si>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</si>
  <si>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</si>
  <si>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</si>
  <si>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</si>
  <si>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</si>
  <si>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</si>
  <si>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</si>
  <si>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</si>
  <si>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</si>
  <si>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</si>
  <si>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</si>
  <si>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</si>
  <si>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</si>
  <si>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</si>
  <si>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</si>
  <si>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</si>
  <si>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</si>
  <si>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</si>
  <si>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</si>
  <si>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</si>
  <si>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</si>
  <si>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</si>
  <si>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</si>
  <si>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</si>
  <si>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</si>
  <si>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</si>
  <si>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</si>
  <si>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</si>
  <si>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</si>
  <si>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</si>
  <si>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</si>
  <si>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</si>
  <si>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</si>
  <si>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</si>
  <si>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</si>
  <si>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</si>
  <si>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</si>
  <si>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</si>
  <si>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</si>
  <si>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</si>
  <si>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</si>
  <si>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</si>
  <si>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</si>
  <si>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</si>
  <si>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</si>
  <si>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</si>
  <si>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</si>
  <si>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</si>
  <si>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</si>
  <si>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</si>
  <si>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</si>
  <si>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</si>
  <si>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</si>
  <si>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</si>
  <si>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</si>
  <si>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</si>
  <si>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</si>
  <si>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</si>
  <si>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</si>
  <si>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</si>
  <si>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</si>
  <si>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</si>
  <si>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</si>
  <si>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</si>
  <si>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</si>
  <si>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</si>
  <si>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</si>
  <si>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</si>
  <si>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</si>
  <si>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</si>
  <si>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</si>
  <si>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</si>
  <si>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</si>
  <si>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</si>
  <si>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</si>
  <si>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</si>
  <si>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</si>
  <si>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</si>
  <si>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</si>
  <si>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</si>
  <si>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</si>
  <si>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</si>
  <si>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</si>
  <si>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</si>
  <si>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</si>
  <si>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</si>
  <si>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</si>
  <si>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</si>
  <si>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</si>
  <si>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</si>
  <si>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</si>
  <si>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</si>
  <si>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</si>
  <si>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</si>
  <si>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</si>
  <si>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</si>
  <si>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</si>
  <si>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</si>
  <si>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</si>
  <si>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</si>
  <si>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</si>
  <si>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</si>
  <si>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</si>
  <si>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</si>
  <si>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</si>
  <si>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</si>
  <si>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</si>
  <si>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</si>
  <si>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</si>
  <si>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</si>
  <si>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</si>
  <si>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</si>
  <si>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</si>
  <si>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</si>
  <si>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</si>
  <si>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</si>
  <si>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</si>
  <si>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</si>
  <si>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</si>
  <si>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</si>
  <si>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</si>
  <si>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</si>
  <si>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</si>
  <si>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</si>
  <si>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</si>
  <si>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</si>
  <si>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</si>
  <si>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</si>
  <si>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</si>
  <si>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</si>
  <si>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</si>
  <si>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</si>
  <si>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</si>
  <si>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</si>
  <si>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</si>
  <si>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</si>
  <si>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</si>
  <si>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</si>
  <si>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</si>
  <si>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</si>
  <si>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</si>
  <si>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</si>
  <si>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</si>
  <si>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</si>
  <si>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</si>
  <si>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</si>
  <si>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</si>
  <si>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</si>
  <si>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</si>
  <si>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</si>
  <si>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</si>
  <si>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</si>
  <si>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</si>
  <si>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</si>
  <si>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</si>
  <si>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</si>
  <si>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</si>
  <si>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</si>
  <si>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</si>
  <si>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</si>
  <si>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</si>
  <si>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</si>
  <si>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</si>
  <si>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</si>
  <si>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</si>
  <si>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</si>
  <si>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</si>
  <si>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</si>
  <si>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</si>
  <si>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</si>
  <si>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</si>
  <si>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</si>
  <si>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</si>
  <si>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</si>
  <si>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</si>
  <si>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</si>
  <si>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</si>
  <si>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</si>
  <si>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</si>
  <si>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</si>
  <si>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</si>
  <si>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</si>
  <si>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</si>
  <si>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</si>
  <si>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</si>
  <si>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</si>
  <si>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</si>
  <si>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</si>
  <si>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</si>
  <si>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</si>
  <si>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</si>
  <si>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</si>
  <si>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</si>
  <si>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</si>
  <si>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</si>
  <si>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</si>
  <si>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</si>
  <si>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</si>
  <si>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</si>
  <si>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</si>
  <si>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</si>
  <si>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</si>
  <si>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</si>
  <si>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</si>
  <si>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</si>
  <si>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</si>
  <si>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</si>
  <si>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</si>
  <si>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</si>
  <si>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</si>
  <si>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</si>
  <si>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</si>
  <si>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</si>
  <si>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</si>
  <si>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</si>
  <si>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</si>
  <si>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</si>
  <si>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</si>
  <si>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</si>
  <si>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</si>
  <si>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</si>
  <si>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</si>
  <si>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</si>
  <si>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</si>
  <si>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</si>
  <si>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</si>
  <si>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</si>
  <si>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</si>
  <si>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</si>
  <si>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</si>
  <si>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</si>
  <si>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</si>
  <si>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</si>
  <si>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</si>
  <si>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</si>
  <si>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</si>
  <si>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</si>
  <si>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</si>
  <si>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</si>
  <si>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</si>
  <si>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</si>
  <si>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</si>
  <si>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</si>
  <si>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</si>
  <si>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</si>
  <si>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</si>
  <si>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</si>
  <si>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</si>
  <si>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</si>
  <si>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</si>
  <si>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</si>
  <si>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</si>
  <si>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</si>
  <si>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</si>
  <si>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</si>
  <si>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</si>
  <si>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</si>
  <si>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</si>
  <si>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</si>
  <si>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</si>
  <si>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</si>
  <si>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</si>
  <si>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</si>
  <si>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</si>
  <si>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</si>
  <si>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</si>
  <si>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</si>
  <si>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</si>
  <si>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</si>
  <si>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</si>
  <si>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</si>
  <si>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</si>
  <si>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</si>
  <si>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</si>
  <si>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</si>
  <si>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</si>
  <si>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</si>
  <si>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</si>
  <si>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</si>
  <si>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</si>
  <si>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</si>
  <si>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</si>
  <si>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</si>
  <si>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</si>
  <si>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</si>
  <si>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</si>
  <si>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</si>
  <si>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</si>
  <si>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</si>
  <si>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</si>
  <si>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</si>
  <si>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</si>
  <si>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</si>
  <si>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</si>
  <si>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</si>
  <si>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</si>
  <si>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</si>
  <si>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</si>
  <si>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</si>
  <si>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</si>
  <si>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</si>
  <si>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</si>
  <si>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</si>
  <si>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</si>
  <si>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</si>
  <si>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</si>
  <si>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</si>
  <si>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</si>
  <si>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</si>
  <si>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</si>
  <si>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</si>
  <si>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</si>
  <si>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</si>
  <si>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</si>
  <si>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</si>
  <si>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</si>
  <si>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</si>
  <si>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</si>
  <si>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</si>
  <si>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</si>
  <si>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</si>
  <si>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</si>
  <si>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</si>
  <si>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</si>
  <si>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</si>
  <si>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</si>
  <si>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</si>
  <si>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</si>
  <si>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</si>
  <si>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</si>
  <si>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</si>
  <si>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</si>
  <si>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</si>
  <si>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</si>
  <si>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</si>
  <si>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</si>
  <si>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</si>
  <si>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</si>
  <si>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</si>
  <si>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</si>
  <si>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</si>
  <si>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</si>
  <si>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</si>
  <si>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</si>
  <si>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</si>
  <si>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</si>
  <si>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</si>
  <si>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</si>
  <si>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</si>
  <si>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</si>
  <si>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</si>
  <si>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</si>
  <si>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</si>
  <si>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</si>
  <si>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</si>
  <si>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</si>
  <si>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</si>
  <si>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</si>
  <si>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</si>
  <si>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</si>
  <si>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</si>
  <si>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</si>
  <si>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</si>
  <si>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</si>
  <si>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</si>
  <si>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</si>
  <si>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</si>
  <si>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</si>
  <si>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</si>
  <si>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</si>
  <si>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</si>
  <si>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</si>
  <si>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</si>
  <si>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</si>
  <si>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</si>
  <si>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</si>
  <si>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</si>
  <si>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</si>
  <si>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</si>
  <si>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</si>
  <si>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</si>
  <si>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</si>
  <si>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</si>
  <si>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</si>
  <si>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</si>
  <si>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</si>
  <si>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</si>
  <si>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</si>
  <si>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</si>
  <si>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</si>
  <si>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</si>
  <si>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</si>
  <si>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</si>
  <si>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</si>
  <si>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</si>
  <si>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</si>
  <si>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</si>
  <si>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</si>
  <si>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</si>
  <si>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</si>
  <si>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</si>
  <si>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</si>
  <si>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</si>
  <si>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</si>
  <si>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</si>
  <si>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</si>
  <si>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</si>
  <si>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</si>
  <si>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</si>
  <si>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</si>
  <si>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</si>
  <si>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</si>
  <si>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</si>
  <si>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</si>
  <si>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</si>
  <si>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</si>
  <si>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</si>
  <si>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</si>
  <si>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</si>
  <si>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</si>
  <si>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</si>
  <si>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</si>
  <si>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</si>
  <si>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</si>
  <si>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</si>
  <si>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</si>
  <si>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</si>
  <si>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</si>
  <si>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</si>
  <si>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</si>
  <si>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</si>
  <si>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</si>
  <si>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</si>
  <si>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</si>
  <si>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</si>
  <si>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</si>
  <si>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</si>
  <si>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</si>
  <si>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</si>
  <si>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</si>
  <si>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</si>
  <si>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</si>
  <si>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</si>
  <si>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</si>
  <si>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</si>
  <si>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</si>
  <si>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</si>
  <si>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</si>
  <si>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</si>
  <si>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</si>
  <si>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</si>
  <si>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</si>
  <si>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</si>
  <si>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</si>
  <si>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</si>
  <si>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</si>
  <si>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</si>
  <si>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</si>
  <si>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</si>
  <si>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</si>
  <si>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</si>
  <si>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</si>
  <si>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</si>
  <si>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</si>
  <si>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</si>
  <si>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</si>
  <si>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</si>
  <si>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</si>
  <si>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</si>
  <si>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</si>
  <si>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</si>
  <si>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</si>
  <si>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</si>
  <si>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</si>
  <si>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</si>
  <si>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</si>
  <si>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</si>
  <si>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</si>
  <si>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</si>
  <si>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</si>
  <si>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</si>
  <si>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</si>
  <si>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</si>
  <si>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</si>
  <si>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</si>
  <si>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</si>
  <si>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</si>
  <si>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</si>
  <si>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</si>
  <si>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</si>
  <si>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</si>
  <si>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</si>
  <si>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</si>
  <si>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</si>
  <si>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</si>
  <si>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</si>
  <si>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</si>
  <si>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</si>
  <si>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</si>
  <si>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</si>
  <si>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</si>
  <si>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</si>
  <si>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</si>
  <si>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</si>
  <si>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</si>
  <si>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</si>
  <si>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</si>
  <si>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</si>
  <si>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</si>
  <si>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</si>
  <si>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</si>
  <si>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</si>
  <si>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</si>
  <si>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</si>
  <si>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</si>
  <si>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</si>
  <si>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</si>
  <si>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</si>
  <si>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</si>
  <si>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</si>
  <si>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</si>
  <si>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</si>
  <si>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</si>
  <si>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</si>
  <si>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</si>
  <si>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</si>
  <si>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</si>
  <si>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</si>
  <si>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</si>
  <si>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</si>
  <si>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</si>
  <si>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</si>
  <si>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</si>
  <si>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</si>
  <si>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</si>
  <si>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</si>
  <si>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</si>
  <si>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</si>
  <si>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</si>
  <si>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</si>
  <si>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</si>
  <si>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</si>
  <si>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</si>
  <si>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</si>
  <si>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</si>
  <si>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</si>
  <si>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</si>
  <si>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</si>
  <si>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</si>
  <si>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</si>
  <si>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</si>
  <si>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</si>
  <si>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</si>
  <si>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</si>
  <si>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</si>
  <si>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</si>
  <si>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</si>
  <si>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</si>
  <si>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</si>
  <si>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</si>
  <si>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</si>
  <si>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</si>
  <si>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</si>
  <si>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</si>
  <si>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</si>
  <si>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</si>
  <si>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</si>
  <si>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</si>
  <si>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</si>
  <si>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</si>
  <si>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</si>
  <si>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</si>
  <si>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</si>
  <si>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</si>
  <si>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</si>
  <si>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</si>
  <si>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</si>
  <si>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</si>
  <si>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</si>
  <si>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</si>
  <si>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</si>
  <si>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</si>
  <si>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</si>
  <si>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</si>
  <si>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</si>
  <si>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</si>
  <si>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</si>
  <si>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</si>
  <si>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</si>
  <si>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</si>
  <si>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</si>
  <si>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</si>
  <si>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</si>
  <si>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</si>
  <si>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</si>
  <si>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</si>
  <si>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</si>
  <si>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</si>
  <si>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</si>
  <si>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</si>
  <si>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</si>
  <si>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</si>
  <si>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</si>
  <si>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</si>
  <si>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</si>
  <si>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</si>
  <si>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</si>
  <si>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</si>
  <si>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</si>
  <si>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</si>
  <si>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</si>
  <si>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</si>
  <si>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</si>
  <si>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</si>
  <si>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</si>
  <si>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</si>
  <si>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</si>
  <si>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</si>
  <si>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</si>
  <si>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</si>
  <si>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</si>
  <si>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</si>
  <si>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</si>
  <si>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</si>
  <si>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</si>
  <si>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</si>
  <si>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</si>
  <si>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</si>
  <si>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</si>
  <si>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</si>
  <si>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</si>
  <si>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</si>
  <si>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</si>
  <si>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</si>
  <si>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</si>
  <si>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</si>
  <si>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</si>
  <si>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</si>
  <si>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</si>
  <si>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</si>
  <si>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</si>
  <si>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</si>
  <si>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</si>
  <si>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</si>
  <si>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</si>
  <si>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</si>
  <si>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</si>
  <si>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</si>
  <si>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</si>
  <si>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</si>
  <si>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</si>
  <si>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</si>
  <si>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</si>
  <si>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</si>
  <si>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</si>
  <si>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</si>
  <si>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</si>
  <si>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</si>
  <si>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</si>
  <si>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</si>
  <si>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</si>
  <si>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</si>
  <si>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</si>
  <si>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</si>
  <si>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</si>
  <si>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</si>
  <si>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</si>
  <si>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</si>
  <si>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</si>
  <si>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</si>
  <si>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</si>
  <si>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</si>
  <si>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</si>
  <si>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</si>
  <si>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</si>
  <si>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</si>
  <si>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</si>
  <si>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</si>
  <si>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</si>
  <si>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</si>
  <si>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</si>
  <si>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</si>
  <si>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</si>
  <si>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</si>
  <si>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</si>
  <si>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</si>
  <si>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</si>
  <si>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</si>
  <si>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</si>
  <si>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</si>
  <si>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</si>
  <si>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</si>
  <si>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</si>
  <si>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</si>
  <si>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</si>
  <si>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</si>
  <si>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</si>
  <si>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</si>
  <si>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</si>
  <si>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</si>
  <si>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</si>
  <si>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</si>
  <si>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</si>
  <si>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</si>
  <si>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</si>
  <si>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</si>
  <si>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</si>
  <si>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</si>
  <si>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</si>
  <si>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</si>
  <si>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</si>
  <si>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</si>
  <si>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</si>
  <si>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</si>
  <si>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</si>
  <si>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</si>
  <si>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</si>
  <si>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</si>
  <si>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</si>
  <si>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</si>
  <si>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</si>
  <si>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</si>
  <si>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</si>
  <si>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</si>
  <si>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</si>
  <si>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</si>
  <si>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</si>
  <si>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</si>
  <si>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</si>
  <si>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</si>
  <si>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</si>
  <si>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</si>
  <si>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</si>
  <si>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</si>
  <si>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</si>
  <si>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</si>
  <si>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</si>
  <si>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</si>
  <si>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</si>
  <si>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</si>
  <si>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</si>
  <si>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</si>
  <si>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</si>
  <si>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</si>
  <si>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</si>
  <si>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</si>
  <si>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</si>
  <si>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</si>
  <si>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</si>
  <si>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</si>
  <si>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</si>
  <si>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</si>
  <si>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</si>
  <si>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</si>
  <si>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</si>
  <si>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</si>
  <si>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</si>
  <si>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</si>
  <si>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</si>
  <si>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</si>
  <si>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</si>
  <si>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</si>
  <si>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</si>
  <si>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</si>
  <si>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</si>
  <si>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</si>
  <si>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</si>
  <si>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</si>
  <si>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</si>
  <si>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</si>
  <si>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</si>
  <si>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</si>
  <si>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</si>
  <si>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</si>
  <si>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</si>
  <si>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</si>
  <si>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</si>
  <si>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</si>
  <si>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</si>
  <si>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</si>
  <si>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</si>
  <si>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</si>
  <si>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</si>
  <si>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</si>
  <si>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</si>
  <si>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</si>
  <si>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</si>
  <si>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</si>
  <si>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</si>
  <si>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</si>
  <si>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</si>
  <si>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</si>
  <si>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</si>
  <si>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</si>
  <si>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</si>
  <si>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</si>
  <si>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</si>
  <si>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</si>
  <si>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</si>
  <si>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</si>
  <si>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</si>
  <si>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</si>
  <si>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</si>
  <si>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</si>
  <si>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</si>
  <si>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</si>
  <si>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</si>
  <si>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</si>
  <si>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</si>
  <si>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</si>
  <si>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</si>
  <si>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</si>
  <si>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</si>
  <si>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</si>
  <si>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</si>
  <si>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</si>
  <si>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</si>
  <si>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</si>
  <si>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</si>
  <si>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</si>
  <si>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</si>
  <si>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</si>
  <si>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</si>
  <si>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</si>
  <si>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</si>
  <si>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</si>
  <si>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</si>
  <si>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</si>
  <si>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</si>
  <si>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</si>
  <si>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</si>
  <si>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</si>
  <si>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</si>
  <si>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</si>
  <si>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</si>
  <si>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</si>
  <si>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</si>
  <si>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</si>
  <si>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</si>
  <si>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</si>
  <si>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</si>
  <si>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</si>
  <si>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</si>
  <si>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</si>
  <si>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</si>
  <si>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</si>
  <si>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</si>
  <si>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</si>
  <si>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</si>
  <si>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</si>
  <si>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</si>
  <si>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</si>
  <si>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</si>
  <si>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</si>
  <si>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</si>
  <si>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</si>
  <si>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</si>
  <si>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</si>
  <si>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</si>
  <si>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</si>
  <si>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</si>
  <si>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</si>
  <si>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</si>
  <si>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</si>
  <si>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</si>
  <si>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</si>
  <si>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</si>
  <si>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</si>
  <si>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</si>
  <si>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</si>
  <si>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</si>
  <si>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</si>
  <si>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</si>
  <si>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</si>
  <si>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</si>
  <si>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</si>
  <si>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</si>
  <si>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</si>
  <si>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</si>
  <si>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</si>
  <si>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</si>
  <si>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</si>
  <si>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</si>
  <si>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</si>
  <si>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</si>
  <si>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</si>
  <si>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</si>
  <si>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</si>
  <si>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</si>
  <si>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</si>
  <si>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</si>
  <si>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</si>
  <si>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</si>
  <si>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</si>
  <si>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</si>
  <si>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</si>
  <si>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</si>
  <si>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</si>
  <si>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</si>
  <si>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</si>
  <si>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</si>
  <si>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</si>
  <si>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</si>
  <si>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</si>
  <si>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</si>
  <si>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</si>
  <si>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</si>
  <si>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</si>
  <si>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</si>
  <si>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</si>
  <si>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</si>
  <si>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</si>
  <si>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</si>
  <si>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</si>
  <si>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</si>
  <si>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</si>
  <si>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</si>
  <si>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</si>
  <si>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</si>
  <si>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</si>
  <si>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</si>
  <si>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</si>
  <si>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</si>
  <si>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</si>
  <si>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</si>
  <si>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</si>
  <si>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</si>
  <si>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</si>
  <si>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</si>
  <si>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</si>
  <si>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</si>
  <si>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</si>
  <si>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</si>
  <si>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</si>
  <si>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</si>
  <si>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</si>
  <si>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</si>
  <si>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</si>
  <si>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</si>
  <si>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</si>
  <si>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</si>
  <si>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</si>
  <si>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</si>
  <si>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</si>
  <si>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</si>
  <si>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</si>
  <si>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</si>
  <si>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</si>
  <si>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</si>
  <si>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</si>
  <si>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</si>
  <si>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</si>
  <si>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</si>
  <si>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</si>
  <si>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</si>
  <si>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</si>
  <si>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</si>
  <si>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</si>
  <si>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</si>
  <si>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</si>
  <si>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</si>
  <si>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</si>
  <si>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</si>
  <si>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</si>
  <si>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</si>
  <si>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</si>
  <si>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</si>
  <si>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</si>
  <si>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</si>
  <si>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</si>
  <si>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</si>
  <si>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</si>
  <si>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</si>
  <si>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</si>
  <si>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</si>
  <si>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</si>
  <si>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</si>
  <si>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</si>
  <si>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</si>
  <si>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</si>
  <si>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</si>
  <si>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</si>
  <si>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</si>
  <si>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</si>
  <si>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</si>
  <si>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</si>
  <si>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</si>
  <si>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</si>
  <si>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</si>
  <si>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</si>
  <si>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</si>
  <si>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</si>
  <si>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</si>
  <si>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</si>
  <si>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</si>
  <si>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</si>
  <si>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</si>
  <si>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</si>
  <si>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</si>
  <si>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</si>
  <si>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</si>
  <si>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</si>
  <si>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</si>
  <si>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</si>
  <si>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</si>
  <si>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</si>
  <si>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</si>
  <si>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</si>
  <si>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</si>
  <si>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</si>
  <si>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</si>
  <si>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</si>
  <si>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</si>
  <si>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</si>
  <si>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</si>
  <si>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</si>
  <si>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</si>
  <si>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</si>
  <si>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</si>
  <si>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</si>
  <si>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</si>
  <si>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</si>
  <si>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</si>
  <si>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</si>
  <si>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</si>
  <si>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</si>
  <si>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</si>
  <si>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</si>
  <si>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</si>
  <si>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</si>
  <si>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</si>
  <si>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</si>
  <si>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</si>
  <si>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</si>
  <si>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</si>
  <si>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</si>
  <si>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</si>
  <si>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</si>
  <si>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</si>
  <si>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</si>
  <si>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</si>
  <si>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</si>
  <si>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</si>
  <si>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</si>
  <si>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</si>
  <si>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</si>
  <si>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</si>
  <si>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</si>
  <si>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</si>
  <si>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</si>
  <si>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</si>
  <si>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</si>
  <si>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</si>
  <si>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</si>
  <si>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</si>
  <si>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</si>
  <si>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</si>
  <si>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</si>
  <si>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</si>
  <si>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</si>
  <si>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</si>
  <si>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</si>
  <si>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</si>
  <si>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</si>
  <si>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</si>
  <si>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</si>
  <si>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</si>
  <si>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</si>
  <si>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</si>
  <si>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</si>
  <si>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</si>
  <si>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</si>
  <si>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</si>
  <si>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</si>
  <si>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</si>
  <si>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</si>
  <si>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</si>
  <si>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</si>
  <si>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</si>
  <si>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</si>
  <si>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</si>
  <si>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</si>
  <si>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</si>
  <si>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</si>
  <si>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</si>
  <si>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</si>
  <si>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</si>
  <si>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</si>
  <si>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</si>
  <si>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</si>
  <si>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</si>
  <si>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</si>
  <si>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</si>
  <si>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</si>
  <si>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</si>
  <si>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</si>
  <si>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</si>
  <si>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</si>
  <si>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</si>
  <si>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</si>
  <si>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</si>
  <si>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</si>
  <si>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</si>
  <si>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</si>
  <si>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</si>
  <si>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</si>
  <si>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</si>
  <si>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</si>
  <si>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</si>
  <si>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</si>
  <si>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</si>
  <si>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</si>
  <si>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</si>
  <si>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</si>
  <si>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</si>
  <si>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</si>
  <si>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</si>
  <si>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</si>
  <si>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</si>
  <si>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</si>
  <si>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</si>
  <si>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</si>
  <si>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</si>
  <si>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</si>
  <si>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</si>
  <si>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</si>
  <si>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</si>
  <si>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</si>
  <si>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</si>
  <si>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</si>
  <si>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</si>
  <si>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</si>
  <si>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</si>
  <si>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</si>
  <si>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</si>
  <si>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</si>
  <si>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</si>
  <si>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</si>
  <si>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</si>
  <si>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</si>
  <si>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</si>
  <si>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</si>
  <si>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</si>
  <si>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</si>
  <si>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</si>
  <si>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</si>
  <si>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</si>
  <si>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</si>
  <si>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</si>
  <si>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</si>
  <si>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</si>
  <si>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</si>
  <si>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</si>
  <si>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</si>
  <si>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</si>
  <si>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</si>
  <si>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</si>
  <si>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</si>
  <si>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</si>
  <si>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</si>
  <si>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</si>
  <si>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</si>
  <si>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</si>
  <si>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</si>
  <si>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</si>
  <si>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</si>
  <si>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</si>
  <si>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</si>
  <si>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</si>
  <si>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</si>
  <si>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</si>
  <si>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</si>
  <si>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</si>
  <si>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</si>
  <si>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</si>
  <si>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</si>
  <si>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</si>
  <si>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</si>
  <si>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</si>
  <si>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</si>
  <si>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</si>
  <si>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</si>
  <si>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</si>
  <si>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</si>
  <si>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</si>
  <si>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</si>
  <si>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</si>
  <si>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</si>
  <si>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</si>
  <si>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</si>
  <si>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</si>
  <si>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</si>
  <si>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</si>
  <si>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</si>
  <si>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</si>
  <si>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</si>
  <si>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</si>
  <si>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</si>
  <si>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</si>
  <si>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</si>
  <si>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</si>
  <si>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</si>
  <si>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</si>
  <si>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</si>
  <si>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</si>
  <si>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</si>
  <si>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</si>
  <si>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</si>
  <si>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</si>
  <si>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</si>
  <si>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</si>
  <si>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</si>
  <si>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</si>
  <si>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</si>
  <si>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</si>
  <si>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</si>
  <si>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</si>
  <si>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</si>
  <si>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</si>
  <si>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</si>
  <si>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</si>
  <si>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</si>
  <si>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</si>
  <si>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</si>
  <si>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</si>
  <si>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</si>
  <si>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</si>
  <si>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</si>
  <si>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</si>
  <si>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</si>
  <si>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</si>
  <si>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</si>
  <si>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</si>
  <si>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</si>
  <si>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</si>
  <si>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</si>
  <si>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</si>
  <si>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</si>
  <si>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</si>
  <si>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</si>
  <si>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</si>
  <si>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</si>
  <si>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</si>
  <si>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</si>
  <si>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</si>
  <si>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</si>
  <si>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</si>
  <si>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</si>
  <si>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</si>
  <si>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</si>
  <si>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</si>
  <si>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</si>
  <si>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</si>
  <si>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</si>
  <si>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</si>
  <si>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</si>
  <si>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</si>
  <si>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</si>
  <si>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</si>
  <si>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</si>
  <si>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</si>
  <si>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</si>
  <si>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</si>
  <si>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</si>
  <si>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</si>
  <si>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</si>
  <si>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</si>
  <si>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</si>
  <si>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</si>
  <si>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</si>
  <si>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</si>
  <si>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</si>
  <si>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</si>
  <si>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</si>
  <si>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</si>
  <si>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</si>
  <si>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</si>
  <si>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</si>
  <si>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</si>
  <si>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</si>
  <si>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</si>
  <si>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</si>
  <si>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</si>
  <si>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</si>
  <si>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</si>
  <si>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</si>
  <si>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</si>
  <si>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</si>
  <si>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</si>
  <si>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</si>
  <si>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</si>
  <si>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</si>
  <si>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</si>
  <si>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</si>
  <si>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</si>
  <si>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</si>
  <si>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</si>
  <si>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</si>
  <si>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</si>
  <si>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</si>
  <si>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</si>
  <si>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</si>
  <si>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</si>
  <si>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</si>
  <si>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</si>
  <si>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</si>
  <si>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</si>
  <si>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</si>
  <si>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</si>
  <si>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</si>
  <si>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</si>
  <si>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</si>
  <si>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</si>
  <si>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</si>
  <si>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</si>
  <si>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</si>
  <si>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</si>
  <si>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</si>
  <si>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</si>
  <si>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</si>
  <si>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</si>
  <si>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</si>
  <si>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</si>
  <si>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</si>
  <si>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</si>
  <si>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</si>
  <si>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</si>
  <si>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</si>
  <si>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</si>
  <si>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</si>
  <si>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</si>
  <si>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</si>
  <si>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</si>
  <si>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</si>
  <si>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</si>
  <si>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</si>
  <si>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</si>
  <si>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</si>
  <si>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</si>
  <si>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</si>
  <si>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</si>
  <si>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</si>
  <si>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</si>
  <si>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</si>
  <si>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</si>
  <si>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</si>
  <si>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</si>
  <si>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</si>
  <si>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</si>
  <si>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</si>
  <si>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</si>
  <si>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</si>
  <si>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</si>
  <si>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</si>
  <si>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</si>
  <si>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</si>
  <si>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</si>
  <si>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</si>
  <si>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</si>
  <si>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</si>
  <si>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</si>
  <si>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</si>
  <si>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</si>
  <si>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</si>
  <si>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</si>
  <si>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</si>
  <si>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</si>
  <si>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</si>
  <si>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</si>
  <si>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</si>
  <si>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</si>
  <si>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</si>
  <si>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</si>
  <si>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</si>
  <si>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</si>
  <si>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</si>
  <si>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</si>
  <si>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</si>
  <si>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</si>
  <si>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</si>
  <si>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</si>
  <si>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</si>
  <si>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</si>
  <si>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</si>
  <si>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</si>
  <si>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</si>
  <si>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</si>
  <si>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</si>
  <si>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</si>
  <si>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</si>
  <si>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</si>
  <si>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</si>
  <si>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</si>
  <si>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</si>
  <si>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</si>
  <si>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</si>
  <si>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</si>
  <si>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</si>
  <si>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</si>
  <si>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</si>
  <si>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</si>
  <si>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</si>
  <si>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</si>
  <si>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</si>
  <si>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</si>
  <si>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</si>
  <si>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</si>
  <si>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</si>
  <si>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</si>
  <si>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</si>
  <si>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</si>
  <si>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</si>
  <si>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</si>
  <si>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</si>
  <si>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</si>
  <si>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</si>
  <si>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</si>
  <si>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</si>
  <si>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</si>
  <si>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</si>
  <si>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</si>
  <si>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</si>
  <si>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</si>
  <si>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</si>
  <si>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</si>
  <si>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</si>
  <si>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</si>
  <si>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</si>
  <si>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</si>
  <si>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</si>
  <si>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</si>
  <si>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</si>
  <si>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</si>
  <si>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</si>
  <si>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</si>
  <si>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</si>
  <si>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</si>
  <si>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</si>
  <si>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</si>
  <si>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</si>
  <si>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</si>
  <si>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</si>
  <si>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</si>
  <si>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</si>
  <si>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</si>
  <si>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</si>
  <si>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</si>
  <si>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</si>
  <si>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</si>
  <si>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</si>
  <si>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</si>
  <si>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</si>
  <si>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</si>
  <si>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</si>
  <si>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</si>
  <si>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</si>
  <si>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</si>
  <si>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</si>
  <si>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</si>
  <si>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</si>
  <si>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</si>
  <si>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</si>
  <si>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</si>
  <si>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</si>
  <si>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</si>
  <si>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</si>
  <si>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</si>
  <si>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</si>
  <si>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</si>
  <si>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</si>
  <si>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</si>
  <si>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</si>
  <si>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</si>
  <si>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</si>
  <si>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</si>
  <si>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</si>
  <si>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</si>
  <si>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</si>
  <si>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</si>
  <si>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</si>
  <si>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</si>
  <si>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</si>
  <si>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</si>
  <si>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</si>
  <si>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</si>
  <si>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</si>
  <si>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</si>
  <si>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</si>
  <si>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</si>
  <si>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</si>
  <si>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</si>
  <si>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</si>
  <si>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</si>
  <si>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</si>
  <si>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</si>
  <si>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</si>
  <si>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</si>
  <si>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</si>
  <si>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</si>
  <si>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</si>
  <si>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</si>
  <si>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</si>
  <si>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</si>
  <si>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</si>
  <si>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</si>
  <si>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</si>
  <si>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</si>
  <si>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</si>
  <si>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</si>
  <si>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</si>
  <si>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</si>
  <si>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</si>
  <si>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</si>
  <si>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</si>
  <si>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</si>
  <si>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</si>
  <si>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</si>
  <si>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</si>
  <si>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</si>
  <si>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</si>
  <si>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</si>
  <si>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</si>
  <si>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</si>
  <si>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</si>
  <si>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</si>
  <si>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</si>
  <si>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</si>
  <si>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</si>
  <si>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</si>
  <si>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</si>
  <si>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</si>
  <si>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</si>
  <si>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</si>
  <si>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</si>
  <si>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</si>
  <si>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</si>
  <si>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</si>
  <si>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</si>
  <si>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</si>
  <si>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</si>
  <si>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</si>
  <si>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</si>
  <si>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</si>
  <si>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</si>
  <si>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</si>
  <si>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</si>
  <si>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</si>
  <si>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</si>
  <si>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</si>
  <si>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</si>
  <si>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</si>
  <si>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</si>
  <si>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</si>
  <si>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</si>
  <si>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</si>
  <si>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</si>
  <si>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</si>
  <si>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</si>
  <si>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</si>
  <si>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</si>
  <si>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</si>
  <si>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</si>
  <si>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</si>
  <si>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</si>
  <si>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</si>
  <si>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</si>
  <si>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</si>
  <si>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</si>
  <si>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</si>
  <si>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</si>
  <si>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</si>
  <si>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</si>
  <si>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</si>
  <si>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</si>
  <si>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</si>
  <si>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</si>
  <si>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</si>
  <si>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</si>
  <si>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</si>
  <si>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</si>
  <si>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</si>
  <si>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</si>
  <si>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</si>
  <si>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</si>
  <si>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</si>
  <si>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</si>
  <si>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</si>
  <si>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</si>
  <si>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</si>
  <si>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</si>
  <si>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</si>
  <si>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</si>
  <si>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</si>
  <si>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</si>
  <si>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</si>
  <si>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</si>
  <si>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</si>
  <si>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</si>
  <si>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</si>
  <si>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</si>
  <si>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</si>
  <si>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</si>
  <si>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</si>
  <si>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</si>
  <si>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</si>
  <si>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</si>
  <si>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</si>
  <si>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</si>
  <si>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</si>
  <si>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</si>
  <si>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</si>
  <si>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</si>
  <si>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</si>
  <si>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</si>
  <si>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</si>
  <si>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</si>
  <si>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</si>
  <si>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</si>
  <si>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</si>
  <si>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</si>
  <si>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</si>
  <si>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</si>
  <si>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</si>
  <si>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</si>
  <si>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</si>
  <si>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</si>
  <si>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</si>
  <si>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</si>
  <si>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</si>
  <si>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</si>
  <si>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</si>
  <si>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</si>
  <si>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</si>
  <si>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</si>
  <si>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</si>
  <si>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</si>
  <si>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</si>
  <si>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</si>
  <si>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</si>
  <si>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</si>
  <si>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</si>
  <si>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</si>
  <si>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</si>
  <si>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</si>
  <si>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</si>
  <si>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</si>
  <si>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</si>
  <si>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</si>
  <si>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</si>
  <si>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</si>
  <si>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</si>
  <si>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</si>
  <si>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</si>
  <si>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</si>
  <si>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</si>
  <si>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</si>
  <si>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</si>
  <si>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</si>
  <si>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</si>
  <si>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</si>
  <si>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</si>
  <si>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</si>
  <si>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</si>
  <si>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</si>
  <si>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</si>
  <si>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</si>
  <si>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</si>
  <si>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</si>
  <si>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</si>
  <si>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</si>
  <si>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</si>
  <si>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</si>
  <si>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</si>
  <si>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</si>
  <si>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</si>
  <si>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</si>
  <si>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</si>
  <si>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</si>
  <si>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</si>
  <si>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</si>
  <si>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</si>
  <si>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</si>
  <si>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</si>
  <si>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</si>
  <si>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</si>
  <si>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</si>
  <si>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</si>
  <si>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</si>
  <si>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</si>
  <si>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</si>
  <si>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</si>
  <si>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</si>
  <si>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</si>
  <si>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</si>
  <si>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</si>
  <si>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</si>
  <si>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</si>
  <si>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</si>
  <si>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</si>
  <si>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</si>
  <si>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</si>
  <si>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</si>
  <si>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</si>
  <si>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</si>
  <si>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</si>
  <si>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</si>
  <si>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</si>
  <si>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</si>
  <si>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</si>
  <si>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</si>
  <si>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</si>
  <si>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</si>
  <si>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</si>
  <si>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</si>
  <si>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</si>
  <si>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</si>
  <si>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</si>
  <si>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</si>
  <si>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</si>
  <si>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</si>
  <si>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</si>
  <si>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</si>
  <si>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</si>
  <si>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</si>
  <si>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</si>
  <si>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</si>
  <si>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</si>
  <si>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</si>
  <si>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</si>
  <si>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</si>
  <si>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</si>
  <si>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</si>
  <si>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</si>
  <si>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</si>
  <si>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</si>
  <si>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</si>
  <si>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</si>
  <si>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</si>
  <si>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</si>
  <si>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</si>
  <si>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</si>
  <si>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</si>
  <si>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</si>
  <si>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</si>
  <si>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</si>
  <si>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</si>
  <si>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</si>
  <si>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</si>
  <si>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</si>
  <si>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</si>
  <si>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</si>
  <si>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</si>
  <si>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</si>
  <si>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</si>
  <si>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</si>
  <si>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</si>
  <si>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</si>
  <si>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</si>
  <si>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</si>
  <si>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</si>
  <si>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</si>
  <si>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</si>
  <si>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</si>
  <si>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</si>
  <si>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</si>
  <si>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</si>
  <si>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</si>
  <si>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</si>
  <si>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</si>
  <si>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</si>
  <si>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</si>
  <si>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</si>
  <si>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</si>
  <si>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</si>
  <si>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</si>
  <si>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</si>
  <si>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</si>
  <si>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</si>
  <si>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</si>
  <si>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</si>
  <si>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</si>
  <si>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</si>
  <si>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</si>
  <si>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</si>
  <si>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</si>
  <si>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</si>
  <si>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</si>
  <si>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</si>
  <si>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</si>
  <si>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</si>
  <si>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</si>
  <si>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</si>
  <si>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</si>
  <si>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</si>
  <si>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</si>
  <si>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</si>
  <si>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</si>
  <si>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</si>
  <si>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</si>
  <si>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</si>
  <si>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</si>
  <si>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</si>
  <si>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</si>
  <si>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</si>
  <si>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</si>
  <si>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</si>
  <si>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</si>
  <si>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</si>
  <si>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</si>
  <si>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</si>
  <si>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</si>
  <si>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</si>
  <si>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</si>
  <si>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</si>
  <si>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</si>
  <si>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</si>
  <si>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</si>
  <si>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</si>
  <si>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</si>
  <si>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</si>
  <si>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</si>
  <si>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</si>
  <si>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</si>
  <si>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</si>
  <si>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</si>
  <si>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</si>
  <si>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</si>
  <si>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</si>
  <si>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</si>
  <si>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</si>
  <si>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</si>
  <si>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</si>
  <si>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</si>
  <si>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</si>
  <si>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</si>
  <si>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</si>
  <si>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</si>
  <si>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</si>
  <si>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</si>
  <si>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</si>
  <si>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</si>
  <si>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</si>
  <si>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</si>
  <si>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</si>
  <si>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</si>
  <si>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</si>
  <si>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</si>
  <si>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</si>
  <si>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</si>
  <si>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</si>
  <si>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</si>
  <si>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</si>
  <si>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</si>
  <si>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</si>
  <si>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</si>
  <si>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</si>
  <si>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</si>
  <si>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</si>
  <si>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</si>
  <si>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</si>
  <si>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</si>
  <si>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</si>
  <si>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</si>
  <si>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</si>
  <si>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</si>
  <si>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</si>
  <si>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</si>
  <si>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</si>
  <si>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</si>
  <si>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</si>
  <si>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</si>
  <si>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</si>
  <si>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</si>
  <si>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</si>
  <si>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</si>
  <si>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</si>
  <si>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</si>
  <si>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</si>
  <si>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</si>
  <si>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</si>
  <si>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</si>
  <si>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</si>
  <si>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</si>
  <si>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</si>
  <si>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</si>
  <si>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</si>
  <si>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</si>
  <si>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</si>
  <si>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</si>
  <si>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</si>
  <si>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</si>
  <si>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</si>
  <si>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</si>
  <si>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</si>
  <si>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</si>
  <si>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</si>
  <si>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</si>
  <si>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</si>
  <si>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</si>
  <si>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</si>
  <si>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</si>
  <si>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</si>
  <si>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</si>
  <si>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</si>
  <si>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</si>
  <si>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</si>
  <si>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</si>
  <si>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</si>
  <si>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</si>
  <si>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</si>
  <si>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</si>
  <si>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</si>
  <si>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</si>
  <si>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</si>
  <si>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</si>
  <si>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</si>
  <si>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</si>
  <si>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</si>
  <si>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</si>
  <si>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</si>
  <si>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</si>
  <si>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</si>
  <si>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</si>
  <si>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</si>
  <si>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</si>
  <si>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</si>
  <si>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</si>
  <si>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</si>
  <si>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</si>
  <si>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</si>
  <si>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</si>
  <si>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</si>
  <si>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</si>
  <si>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</si>
  <si>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</si>
  <si>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</si>
  <si>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</si>
  <si>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</si>
  <si>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</si>
  <si>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</si>
  <si>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</si>
  <si>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</si>
  <si>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</si>
  <si>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</si>
  <si>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</si>
  <si>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</si>
  <si>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</si>
  <si>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</si>
  <si>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</si>
  <si>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</si>
  <si>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</si>
  <si>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</si>
  <si>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</si>
  <si>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</si>
  <si>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</si>
  <si>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</si>
  <si>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</si>
  <si>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</si>
  <si>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</si>
  <si>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</si>
  <si>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</si>
  <si>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</si>
  <si>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</si>
  <si>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</si>
  <si>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</si>
  <si>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</si>
  <si>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</si>
  <si>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</si>
  <si>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</si>
  <si>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</si>
  <si>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</si>
  <si>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</si>
  <si>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</si>
  <si>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</si>
  <si>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</si>
  <si>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</si>
  <si>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</si>
  <si>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</si>
  <si>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</si>
  <si>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</si>
  <si>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</si>
  <si>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</si>
  <si>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</si>
  <si>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</si>
  <si>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</si>
  <si>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</si>
  <si>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</si>
  <si>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</si>
  <si>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</si>
  <si>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</si>
  <si>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</si>
  <si>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</si>
  <si>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</si>
  <si>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</si>
  <si>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</si>
  <si>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</si>
  <si>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</si>
  <si>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</si>
  <si>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</si>
  <si>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</si>
  <si>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</si>
  <si>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</si>
  <si>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</si>
  <si>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</si>
  <si>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</si>
  <si>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</si>
  <si>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</si>
  <si>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</si>
  <si>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</si>
  <si>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</si>
  <si>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</si>
  <si>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</si>
  <si>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</si>
  <si>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</si>
  <si>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</si>
  <si>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</si>
  <si>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</si>
  <si>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</si>
  <si>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</si>
  <si>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</si>
  <si>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</si>
  <si>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</si>
  <si>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</si>
  <si>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</si>
  <si>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</si>
  <si>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</si>
  <si>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</si>
  <si>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</si>
  <si>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</si>
  <si>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</si>
  <si>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</si>
  <si>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</si>
  <si>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</si>
  <si>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</si>
  <si>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</si>
  <si>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</si>
  <si>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</si>
  <si>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</si>
  <si>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</si>
  <si>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</si>
  <si>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</si>
  <si>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</si>
  <si>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</si>
  <si>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</si>
  <si>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</si>
  <si>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</si>
  <si>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</si>
  <si>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</si>
  <si>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</si>
  <si>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</si>
  <si>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</si>
  <si>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</si>
  <si>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</si>
  <si>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</si>
  <si>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</si>
  <si>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</si>
  <si>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</si>
  <si>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</si>
  <si>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</si>
  <si>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</si>
  <si>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</si>
  <si>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</si>
  <si>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</si>
  <si>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</si>
  <si>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</si>
  <si>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</si>
  <si>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</si>
  <si>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</si>
  <si>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</si>
  <si>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</si>
  <si>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</si>
  <si>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</si>
  <si>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</si>
  <si>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</si>
  <si>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</si>
  <si>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</si>
  <si>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</si>
  <si>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</si>
  <si>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</si>
  <si>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</si>
  <si>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</si>
  <si>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</si>
  <si>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</si>
  <si>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</si>
  <si>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</si>
  <si>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</si>
  <si>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</si>
  <si>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</si>
  <si>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</si>
  <si>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</si>
  <si>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</si>
  <si>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</si>
  <si>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</si>
  <si>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</si>
  <si>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</si>
  <si>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</si>
  <si>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</si>
  <si>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</si>
  <si>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</si>
  <si>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</si>
  <si>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</si>
  <si>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</si>
  <si>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</si>
  <si>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</si>
  <si>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</si>
  <si>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</si>
  <si>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</si>
  <si>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</si>
  <si>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</si>
  <si>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</si>
  <si>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</si>
  <si>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</si>
  <si>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</si>
  <si>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</si>
  <si>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</si>
  <si>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</si>
  <si>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</si>
  <si>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</si>
  <si>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</si>
  <si>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</si>
  <si>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</si>
  <si>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</si>
  <si>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</si>
  <si>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</si>
  <si>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</si>
  <si>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</si>
  <si>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</si>
  <si>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</si>
  <si>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</si>
  <si>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</si>
  <si>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</si>
  <si>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</si>
  <si>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</si>
  <si>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</si>
  <si>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</si>
  <si>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</si>
  <si>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</si>
  <si>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</si>
  <si>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</si>
  <si>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</si>
  <si>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</si>
  <si>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</si>
  <si>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</si>
  <si>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</si>
  <si>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</si>
  <si>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</si>
  <si>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</si>
  <si>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</si>
  <si>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</si>
  <si>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</si>
  <si>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</si>
  <si>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</si>
  <si>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</si>
  <si>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</si>
  <si>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</si>
  <si>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</si>
  <si>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</si>
  <si>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</si>
  <si>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</si>
  <si>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</si>
  <si>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</si>
  <si>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</si>
  <si>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</si>
  <si>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</si>
  <si>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</si>
  <si>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</si>
  <si>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</si>
  <si>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</si>
  <si>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</si>
  <si>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</si>
  <si>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</si>
  <si>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</si>
  <si>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</si>
  <si>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</si>
  <si>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</si>
  <si>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</si>
  <si>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</si>
  <si>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</si>
  <si>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</si>
  <si>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</si>
  <si>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</si>
  <si>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</si>
  <si>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</si>
  <si>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</si>
  <si>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</si>
  <si>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</si>
  <si>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</si>
  <si>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</si>
  <si>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</si>
  <si>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</si>
  <si>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</si>
  <si>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</si>
  <si>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</si>
  <si>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</si>
  <si>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</si>
  <si>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</si>
  <si>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</si>
  <si>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</si>
  <si>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</si>
  <si>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</si>
  <si>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</si>
  <si>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</si>
  <si>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</si>
  <si>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</si>
  <si>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</si>
  <si>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</si>
  <si>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</si>
  <si>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</si>
  <si>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</si>
  <si>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</si>
  <si>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</si>
  <si>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</si>
  <si>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</si>
  <si>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</si>
  <si>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</si>
  <si>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</si>
  <si>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</si>
  <si>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</si>
  <si>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</si>
  <si>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</si>
  <si>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</si>
  <si>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</si>
  <si>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</si>
  <si>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</si>
  <si>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</si>
  <si>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</si>
  <si>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</si>
  <si>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</si>
  <si>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</si>
  <si>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</si>
  <si>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</si>
  <si>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</si>
  <si>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</si>
  <si>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</si>
  <si>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</si>
  <si>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</si>
  <si>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</si>
  <si>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</si>
  <si>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</si>
  <si>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</si>
  <si>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</si>
  <si>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</si>
  <si>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</si>
  <si>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</si>
  <si>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</si>
  <si>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</si>
  <si>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</si>
  <si>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</si>
  <si>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</si>
  <si>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</si>
  <si>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</si>
  <si>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</si>
  <si>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</si>
  <si>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</si>
  <si>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</si>
  <si>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</si>
  <si>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</si>
  <si>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</si>
  <si>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</si>
  <si>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</si>
  <si>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</si>
  <si>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</si>
  <si>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</si>
  <si>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</si>
  <si>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</si>
  <si>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</si>
  <si>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</si>
  <si>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</si>
  <si>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</si>
  <si>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</si>
  <si>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</si>
  <si>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</si>
  <si>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</si>
  <si>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</si>
  <si>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</si>
  <si>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</si>
  <si>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</si>
  <si>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</si>
  <si>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</si>
  <si>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</si>
  <si>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</si>
  <si>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</si>
  <si>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</si>
  <si>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</si>
  <si>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</si>
  <si>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</si>
  <si>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</si>
  <si>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</si>
  <si>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</si>
  <si>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</si>
  <si>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</si>
  <si>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</si>
  <si>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</si>
  <si>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</si>
  <si>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</si>
  <si>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</si>
  <si>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</si>
  <si>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</si>
  <si>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</si>
  <si>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</si>
  <si>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</si>
  <si>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</si>
  <si>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</si>
  <si>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</si>
  <si>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</si>
  <si>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</si>
  <si>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</si>
  <si>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</si>
  <si>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</si>
  <si>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</si>
  <si>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</si>
  <si>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</si>
  <si>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</si>
  <si>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</si>
  <si>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</si>
  <si>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</si>
  <si>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</si>
  <si>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</si>
  <si>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</si>
  <si>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</si>
  <si>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</si>
  <si>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</si>
  <si>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</si>
  <si>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</si>
  <si>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</si>
  <si>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</si>
  <si>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</si>
  <si>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</si>
  <si>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</si>
  <si>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</si>
  <si>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</si>
  <si>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</si>
  <si>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</si>
  <si>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</si>
  <si>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</si>
  <si>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</si>
  <si>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</si>
  <si>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</si>
  <si>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</si>
  <si>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</si>
  <si>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</si>
  <si>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</si>
  <si>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</si>
  <si>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</si>
  <si>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</si>
  <si>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</si>
  <si>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</si>
  <si>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</si>
  <si>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</si>
  <si>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</si>
  <si>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</si>
  <si>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</si>
  <si>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</si>
  <si>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</si>
  <si>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</si>
  <si>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</si>
  <si>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</si>
  <si>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</si>
  <si>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</si>
  <si>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</si>
  <si>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</si>
  <si>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</si>
  <si>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</si>
  <si>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</si>
  <si>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</si>
  <si>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</si>
  <si>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</si>
  <si>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</si>
  <si>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</si>
  <si>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</si>
  <si>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</si>
  <si>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</si>
  <si>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</si>
  <si>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</si>
  <si>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</si>
  <si>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</si>
  <si>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</si>
  <si>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</si>
  <si>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</si>
  <si>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</si>
  <si>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</si>
  <si>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</si>
  <si>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</si>
  <si>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</si>
  <si>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</si>
  <si>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</si>
  <si>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</si>
  <si>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</si>
  <si>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</si>
  <si>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</si>
  <si>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</si>
  <si>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</si>
  <si>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</si>
  <si>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</si>
  <si>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</si>
  <si>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</si>
  <si>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</si>
  <si>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</si>
  <si>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</si>
  <si>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</si>
  <si>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</si>
  <si>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</si>
  <si>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</si>
  <si>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</si>
  <si>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</si>
  <si>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</si>
  <si>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</si>
  <si>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</si>
  <si>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</si>
  <si>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</si>
  <si>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</si>
  <si>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</si>
  <si>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</si>
  <si>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</si>
  <si>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</si>
  <si>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</si>
  <si>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</si>
  <si>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</si>
  <si>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</si>
  <si>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</si>
  <si>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</si>
  <si>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</si>
  <si>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</si>
  <si>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</si>
  <si>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</si>
  <si>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</si>
  <si>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</si>
  <si>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</si>
  <si>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</si>
  <si>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</si>
  <si>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</si>
  <si>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</si>
  <si>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</si>
  <si>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</si>
  <si>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</si>
  <si>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</si>
  <si>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</si>
  <si>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</si>
  <si>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</si>
  <si>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</si>
  <si>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</si>
  <si>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</si>
  <si>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</si>
  <si>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</si>
  <si>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</si>
  <si>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</si>
  <si>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</si>
  <si>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</si>
  <si>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</si>
  <si>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</si>
  <si>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</si>
  <si>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</si>
  <si>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</si>
  <si>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</si>
  <si>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</si>
  <si>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</si>
  <si>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</si>
  <si>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</si>
  <si>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</si>
  <si>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</si>
  <si>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</si>
  <si>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</si>
  <si>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</si>
  <si>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</si>
  <si>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</si>
  <si>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</si>
  <si>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</si>
  <si>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</si>
  <si>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</si>
  <si>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</si>
  <si>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</si>
  <si>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</si>
  <si>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</si>
  <si>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</si>
  <si>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</si>
  <si>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</si>
  <si>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</si>
  <si>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</si>
  <si>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</si>
  <si>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</si>
  <si>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</si>
  <si>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</si>
  <si>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</si>
  <si>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</si>
  <si>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</si>
  <si>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</si>
  <si>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</si>
  <si>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</si>
  <si>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</si>
  <si>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</si>
  <si>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</si>
  <si>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</si>
  <si>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</si>
  <si>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</si>
  <si>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</si>
  <si>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</si>
  <si>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</si>
  <si>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</si>
  <si>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</si>
  <si>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</si>
  <si>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</si>
  <si>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</si>
  <si>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</si>
  <si>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</si>
  <si>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</si>
  <si>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</si>
  <si>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</si>
  <si>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</si>
  <si>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</si>
  <si>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</si>
  <si>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</si>
  <si>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</si>
  <si>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</si>
  <si>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</si>
  <si>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</si>
  <si>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</si>
  <si>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</si>
  <si>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</si>
  <si>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</si>
  <si>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</si>
  <si>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</si>
  <si>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</si>
  <si>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</si>
  <si>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</si>
  <si>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</si>
  <si>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</si>
  <si>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</si>
  <si>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</si>
  <si>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</si>
  <si>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</si>
  <si>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</si>
  <si>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</si>
  <si>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</si>
  <si>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</si>
  <si>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</si>
  <si>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</si>
  <si>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</si>
  <si>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</si>
  <si>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</si>
  <si>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</si>
  <si>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</si>
  <si>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</si>
  <si>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</si>
  <si>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</si>
  <si>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</si>
  <si>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</si>
  <si>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</si>
  <si>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</si>
  <si>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</si>
  <si>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</si>
  <si>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</si>
  <si>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</si>
  <si>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</si>
  <si>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</si>
  <si>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</si>
  <si>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</si>
  <si>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</si>
  <si>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</si>
  <si>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</si>
  <si>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</si>
  <si>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</si>
  <si>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</si>
  <si>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</si>
  <si>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</si>
  <si>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</si>
  <si>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</si>
  <si>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</si>
  <si>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</si>
  <si>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</si>
  <si>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</si>
  <si>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</si>
  <si>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</si>
  <si>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</si>
  <si>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</si>
  <si>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</si>
  <si>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</si>
  <si>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</si>
  <si>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</si>
  <si>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</si>
  <si>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</si>
  <si>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</si>
  <si>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</si>
  <si>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</si>
  <si>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</si>
  <si>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</si>
  <si>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</si>
  <si>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</si>
  <si>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</si>
  <si>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</si>
  <si>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</si>
  <si>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</si>
  <si>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</si>
  <si>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</si>
  <si>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</si>
  <si>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</si>
  <si>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</si>
  <si>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</si>
  <si>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</si>
  <si>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</si>
  <si>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</si>
  <si>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</si>
  <si>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</si>
  <si>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</si>
  <si>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</si>
  <si>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</si>
  <si>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</si>
  <si>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</si>
  <si>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</si>
  <si>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</si>
  <si>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</si>
  <si>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</si>
  <si>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</si>
  <si>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</si>
  <si>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</si>
  <si>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</si>
  <si>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</si>
  <si>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</si>
  <si>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</si>
  <si>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</si>
  <si>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</si>
  <si>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</si>
  <si>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</si>
  <si>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</si>
  <si>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</si>
  <si>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</si>
  <si>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</si>
  <si>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</si>
  <si>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</si>
  <si>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</si>
  <si>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</si>
  <si>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</si>
  <si>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</si>
  <si>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</si>
  <si>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</si>
  <si>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</si>
  <si>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</si>
  <si>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</si>
  <si>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</si>
  <si>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</si>
  <si>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</si>
  <si>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</si>
  <si>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</si>
  <si>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</si>
  <si>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</si>
  <si>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</si>
  <si>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</si>
  <si>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</si>
  <si>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</si>
  <si>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</si>
  <si>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</si>
  <si>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</si>
  <si>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</si>
  <si>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</si>
  <si>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</si>
  <si>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</si>
  <si>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</si>
  <si>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</si>
  <si>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</si>
  <si>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</si>
  <si>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</si>
  <si>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</si>
  <si>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</si>
  <si>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</si>
  <si>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</si>
  <si>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</si>
  <si>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</si>
  <si>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</si>
  <si>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</si>
  <si>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</si>
  <si>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</si>
  <si>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</si>
  <si>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</si>
  <si>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</si>
  <si>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</si>
  <si>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</si>
  <si>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</si>
  <si>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</si>
  <si>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</si>
  <si>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</si>
  <si>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</si>
  <si>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</si>
  <si>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</si>
  <si>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</si>
  <si>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</si>
  <si>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</si>
  <si>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</si>
  <si>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</si>
  <si>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</si>
  <si>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</si>
  <si>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</si>
  <si>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</si>
  <si>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</si>
  <si>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</si>
  <si>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</si>
  <si>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</si>
  <si>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</si>
  <si>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</si>
  <si>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</si>
  <si>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</si>
  <si>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</si>
  <si>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</si>
  <si>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</si>
  <si>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</si>
  <si>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</si>
  <si>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</si>
  <si>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</si>
  <si>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</si>
  <si>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</si>
  <si>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</si>
  <si>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</si>
  <si>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</si>
  <si>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</si>
  <si>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</si>
  <si>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</si>
  <si>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</si>
  <si>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</si>
  <si>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</si>
  <si>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</si>
  <si>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</si>
  <si>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</si>
  <si>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</si>
  <si>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</si>
  <si>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</si>
  <si>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</si>
  <si>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</si>
  <si>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</si>
  <si>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</si>
  <si>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</si>
  <si>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</si>
  <si>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</si>
  <si>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</si>
  <si>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</si>
  <si>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</si>
  <si>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</si>
  <si>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</si>
  <si>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</si>
  <si>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</si>
  <si>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</si>
  <si>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</si>
  <si>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</si>
  <si>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</si>
  <si>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</si>
  <si>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</si>
  <si>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</si>
  <si>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</si>
  <si>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</si>
  <si>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</si>
  <si>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</si>
  <si>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</si>
  <si>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</si>
  <si>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</si>
  <si>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</si>
  <si>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</si>
  <si>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</si>
  <si>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</si>
  <si>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</si>
  <si>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</si>
  <si>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</si>
  <si>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</si>
  <si>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</si>
  <si>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</si>
  <si>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</si>
  <si>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</si>
  <si>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</si>
  <si>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</si>
  <si>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</si>
  <si>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</si>
  <si>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</si>
  <si>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</si>
  <si>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</si>
  <si>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</si>
  <si>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</si>
  <si>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</si>
  <si>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</si>
  <si>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</si>
  <si>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</si>
  <si>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</si>
  <si>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</si>
  <si>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</si>
  <si>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</si>
  <si>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</si>
  <si>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</si>
  <si>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</si>
  <si>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</si>
  <si>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</si>
  <si>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</si>
  <si>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</si>
  <si>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</si>
  <si>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</si>
  <si>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</si>
  <si>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</si>
  <si>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</si>
  <si>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</si>
  <si>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</si>
  <si>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</si>
  <si>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</si>
  <si>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</si>
  <si>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</si>
  <si>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</si>
  <si>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</si>
  <si>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</si>
  <si>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</si>
  <si>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</si>
  <si>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</si>
  <si>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</si>
  <si>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</si>
  <si>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</si>
  <si>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</si>
  <si>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</si>
  <si>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</si>
  <si>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</si>
  <si>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</si>
  <si>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</si>
  <si>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</si>
  <si>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</si>
  <si>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</si>
  <si>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</si>
  <si>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</si>
  <si>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</si>
  <si>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</si>
  <si>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</si>
  <si>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</si>
  <si>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</si>
  <si>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</si>
  <si>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</si>
  <si>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</si>
  <si>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</si>
  <si>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</si>
  <si>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</si>
  <si>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</si>
  <si>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</si>
  <si>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</si>
  <si>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</si>
  <si>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</si>
  <si>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</si>
  <si>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</si>
  <si>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</si>
  <si>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</si>
  <si>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</si>
  <si>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</si>
  <si>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</si>
  <si>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</si>
  <si>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</si>
  <si>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</si>
  <si>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</si>
  <si>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</si>
  <si>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</si>
  <si>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</si>
  <si>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</si>
  <si>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</si>
  <si>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</si>
  <si>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</si>
  <si>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</si>
  <si>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</si>
  <si>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</si>
  <si>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</si>
  <si>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</si>
  <si>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</si>
  <si>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</si>
  <si>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</si>
  <si>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</si>
  <si>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</si>
  <si>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</si>
  <si>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</si>
  <si>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</si>
  <si>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</si>
  <si>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</si>
  <si>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</si>
  <si>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</si>
  <si>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</si>
  <si>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</si>
  <si>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</si>
  <si>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</si>
  <si>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</si>
  <si>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</si>
  <si>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</si>
  <si>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</si>
  <si>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</si>
  <si>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</si>
  <si>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</si>
  <si>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</si>
  <si>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</si>
  <si>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</si>
  <si>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</si>
  <si>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</si>
  <si>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</si>
  <si>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</si>
  <si>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</si>
  <si>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</si>
  <si>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</si>
  <si>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</si>
  <si>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</si>
  <si>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</si>
  <si>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</si>
  <si>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</si>
  <si>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</si>
  <si>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</si>
  <si>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</si>
  <si>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</si>
  <si>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</si>
  <si>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</si>
  <si>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</si>
  <si>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</si>
  <si>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</si>
  <si>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</si>
  <si>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</si>
  <si>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</si>
  <si>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</si>
  <si>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</si>
  <si>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</si>
  <si>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</si>
  <si>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</si>
  <si>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</si>
  <si>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</si>
  <si>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</si>
  <si>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</si>
  <si>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</si>
  <si>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</si>
  <si>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</si>
  <si>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</si>
  <si>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</si>
  <si>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</si>
  <si>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</si>
  <si>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</si>
  <si>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</si>
  <si>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</si>
  <si>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</si>
  <si>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</si>
  <si>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</si>
  <si>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</si>
  <si>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</si>
  <si>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</si>
  <si>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</si>
  <si>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</si>
  <si>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</si>
  <si>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</si>
  <si>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</si>
  <si>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</si>
  <si>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</si>
  <si>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</si>
  <si>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</si>
  <si>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</si>
  <si>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</si>
  <si>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</si>
  <si>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</si>
  <si>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</si>
  <si>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</si>
  <si>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</si>
  <si>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</si>
  <si>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</si>
  <si>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</si>
  <si>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</si>
  <si>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</si>
  <si>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</si>
  <si>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</si>
  <si>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</si>
  <si>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</si>
  <si>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</si>
  <si>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</si>
  <si>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</si>
  <si>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</si>
  <si>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</si>
  <si>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</si>
  <si>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</si>
  <si>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</si>
  <si>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</si>
  <si>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</si>
  <si>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</si>
  <si>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</si>
  <si>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</si>
  <si>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</si>
  <si>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</si>
  <si>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</si>
  <si>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</si>
  <si>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</si>
  <si>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</si>
  <si>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</si>
  <si>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</si>
  <si>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</si>
  <si>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</si>
  <si>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</si>
  <si>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</si>
  <si>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</si>
  <si>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</si>
  <si>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</si>
  <si>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</si>
  <si>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</si>
  <si>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</si>
  <si>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</si>
  <si>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</si>
  <si>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</si>
  <si>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</si>
  <si>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</si>
  <si>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</si>
  <si>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</si>
  <si>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</si>
  <si>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</si>
  <si>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</si>
  <si>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</si>
  <si>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</si>
  <si>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</si>
  <si>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</si>
  <si>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</si>
  <si>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</si>
  <si>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</si>
  <si>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</si>
  <si>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</si>
  <si>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</si>
  <si>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</si>
  <si>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</si>
  <si>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</si>
  <si>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</si>
  <si>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</si>
  <si>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</si>
  <si>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</si>
  <si>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</si>
  <si>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</si>
  <si>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</si>
  <si>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</si>
  <si>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</si>
  <si>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</si>
  <si>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</si>
  <si>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</si>
  <si>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</si>
  <si>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</si>
  <si>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</si>
  <si>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</si>
  <si>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</si>
  <si>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</si>
  <si>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</si>
  <si>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</si>
  <si>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</si>
  <si>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</si>
  <si>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</si>
  <si>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</si>
  <si>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</si>
  <si>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</si>
  <si>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</si>
  <si>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</si>
  <si>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</si>
  <si>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</si>
  <si>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</si>
  <si>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</si>
  <si>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</si>
  <si>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</si>
  <si>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</si>
  <si>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</si>
  <si>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</si>
  <si>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</si>
  <si>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</si>
  <si>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</si>
  <si>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</si>
  <si>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</si>
  <si>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</si>
  <si>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</si>
  <si>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</si>
  <si>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</si>
  <si>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</si>
  <si>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</si>
  <si>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</si>
  <si>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</si>
  <si>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</si>
  <si>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</si>
  <si>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</si>
  <si>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</si>
  <si>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</si>
  <si>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</si>
  <si>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</si>
  <si>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</si>
  <si>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</si>
  <si>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</si>
  <si>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</si>
  <si>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</si>
  <si>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</si>
  <si>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</si>
  <si>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</si>
  <si>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</si>
  <si>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</si>
  <si>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</si>
  <si>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</si>
  <si>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</si>
  <si>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</si>
  <si>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</si>
  <si>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</si>
  <si>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</si>
  <si>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</si>
  <si>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</si>
  <si>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</si>
  <si>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</si>
  <si>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</si>
  <si>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</si>
  <si>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</si>
  <si>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</si>
  <si>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</si>
  <si>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</si>
  <si>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</si>
  <si>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</si>
  <si>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</si>
  <si>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</si>
  <si>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</si>
  <si>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</si>
  <si>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</si>
  <si>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</si>
  <si>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</si>
  <si>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</si>
  <si>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</si>
  <si>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</si>
  <si>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</si>
  <si>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</si>
  <si>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</si>
  <si>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</si>
  <si>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</si>
  <si>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</si>
  <si>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</si>
  <si>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</si>
  <si>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</si>
  <si>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</si>
  <si>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</si>
  <si>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</si>
  <si>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</si>
  <si>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</si>
  <si>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</si>
  <si>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</si>
  <si>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</si>
  <si>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</si>
  <si>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</si>
  <si>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</si>
  <si>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</si>
  <si>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</si>
  <si>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</si>
  <si>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</si>
  <si>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</si>
  <si>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</si>
  <si>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</si>
  <si>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</si>
  <si>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</si>
  <si>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</si>
  <si>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</si>
  <si>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</si>
  <si>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</si>
  <si>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</si>
  <si>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</si>
  <si>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</si>
  <si>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</si>
  <si>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</si>
  <si>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</si>
  <si>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</si>
  <si>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</si>
  <si>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</si>
  <si>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</si>
  <si>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</si>
  <si>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</si>
  <si>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</si>
  <si>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</si>
  <si>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</si>
  <si>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</si>
  <si>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</si>
  <si>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</si>
  <si>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</si>
  <si>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</si>
  <si>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</si>
  <si>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</si>
  <si>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</si>
  <si>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</si>
  <si>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</si>
  <si>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</si>
  <si>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</si>
  <si>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</si>
  <si>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</si>
  <si>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</si>
  <si>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</si>
  <si>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</si>
  <si>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</si>
  <si>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</si>
  <si>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</si>
  <si>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</si>
  <si>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</si>
  <si>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</si>
  <si>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</si>
  <si>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</si>
  <si>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</si>
  <si>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</si>
  <si>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</si>
  <si>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</si>
  <si>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</si>
  <si>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</si>
  <si>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</si>
  <si>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</si>
  <si>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</si>
  <si>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</si>
  <si>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</si>
  <si>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</si>
  <si>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</si>
  <si>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</si>
  <si>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</si>
  <si>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</si>
  <si>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</si>
  <si>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</si>
  <si>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</si>
  <si>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</si>
  <si>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</si>
  <si>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</si>
  <si>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</si>
  <si>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</si>
  <si>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</si>
  <si>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</si>
  <si>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</si>
  <si>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</si>
  <si>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</si>
  <si>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</si>
  <si>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</si>
  <si>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</si>
  <si>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</si>
  <si>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</si>
  <si>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</si>
  <si>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</si>
  <si>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</si>
  <si>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</si>
  <si>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</si>
  <si>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</si>
  <si>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</si>
  <si>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</si>
  <si>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</si>
  <si>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</si>
  <si>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</si>
  <si>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</si>
  <si>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</si>
  <si>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</si>
  <si>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</si>
  <si>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</si>
  <si>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</si>
  <si>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</si>
  <si>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</si>
  <si>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</si>
  <si>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</si>
  <si>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</si>
  <si>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</si>
  <si>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</si>
  <si>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</si>
  <si>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</si>
  <si>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</si>
  <si>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</si>
  <si>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</si>
  <si>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</si>
  <si>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</si>
  <si>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</si>
  <si>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</si>
  <si>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</si>
  <si>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</si>
  <si>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</si>
  <si>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</si>
  <si>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</si>
  <si>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</si>
  <si>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</si>
  <si>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</si>
  <si>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</si>
  <si>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</si>
  <si>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</si>
  <si>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</si>
  <si>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</si>
  <si>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</si>
  <si>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</si>
  <si>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</si>
  <si>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</si>
  <si>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</si>
  <si>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</si>
  <si>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</si>
  <si>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</si>
  <si>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</si>
  <si>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</si>
  <si>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</si>
  <si>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</si>
  <si>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</si>
  <si>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</si>
  <si>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</si>
  <si>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</si>
  <si>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</si>
  <si>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</si>
  <si>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</si>
  <si>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</si>
  <si>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</si>
  <si>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</si>
  <si>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</si>
  <si>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</si>
  <si>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</si>
  <si>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</si>
  <si>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</si>
  <si>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</si>
  <si>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</si>
  <si>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</si>
  <si>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</si>
  <si>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</si>
  <si>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</si>
  <si>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</si>
  <si>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</si>
  <si>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</si>
  <si>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</si>
  <si>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</si>
  <si>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</si>
  <si>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</si>
  <si>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</si>
  <si>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</si>
  <si>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</si>
  <si>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</si>
  <si>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</si>
  <si>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</si>
  <si>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</si>
  <si>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</si>
  <si>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</si>
  <si>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</si>
  <si>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</si>
  <si>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</si>
  <si>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</si>
  <si>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</si>
  <si>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</si>
  <si>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</si>
  <si>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</si>
  <si>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</si>
  <si>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</si>
  <si>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</si>
  <si>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</si>
  <si>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</si>
  <si>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</si>
  <si>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</si>
  <si>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</si>
  <si>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</si>
  <si>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</si>
  <si>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</si>
  <si>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</si>
  <si>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</si>
  <si>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</si>
  <si>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</si>
  <si>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</si>
  <si>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</si>
  <si>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</si>
  <si>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</si>
  <si>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</si>
  <si>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</si>
  <si>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</si>
  <si>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</si>
  <si>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</si>
  <si>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</si>
  <si>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</si>
  <si>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</si>
  <si>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</si>
  <si>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</si>
  <si>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</si>
  <si>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</si>
  <si>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</si>
  <si>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</si>
  <si>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</si>
  <si>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</si>
  <si>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</si>
  <si>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</si>
  <si>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</si>
  <si>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</si>
  <si>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</si>
  <si>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</si>
  <si>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</si>
  <si>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</si>
  <si>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</si>
  <si>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</si>
  <si>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</si>
  <si>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</si>
  <si>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</si>
  <si>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</si>
  <si>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</si>
  <si>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</si>
  <si>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</si>
  <si>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</si>
  <si>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</si>
  <si>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</si>
  <si>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</si>
  <si>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</si>
  <si>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</si>
  <si>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</si>
  <si>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</si>
  <si>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</si>
  <si>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</si>
  <si>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</si>
  <si>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</si>
  <si>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</si>
  <si>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</si>
  <si>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</si>
  <si>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</si>
  <si>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</si>
  <si>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</si>
  <si>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</si>
  <si>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</si>
  <si>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</si>
  <si>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</si>
  <si>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</si>
  <si>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</si>
  <si>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</si>
  <si>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</si>
  <si>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</si>
  <si>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</si>
  <si>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</si>
  <si>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</si>
  <si>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</si>
  <si>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</si>
  <si>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</si>
  <si>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</si>
  <si>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</si>
  <si>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</si>
  <si>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</si>
  <si>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</si>
  <si>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</si>
  <si>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</si>
  <si>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</si>
  <si>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</si>
  <si>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</si>
  <si>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</si>
  <si>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</si>
  <si>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</si>
  <si>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</si>
  <si>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</si>
  <si>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</si>
  <si>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</si>
  <si>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</si>
  <si>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</si>
  <si>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</si>
  <si>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</si>
  <si>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</si>
  <si>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</si>
  <si>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</si>
  <si>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</si>
  <si>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</si>
  <si>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</si>
  <si>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</si>
  <si>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</si>
  <si>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</si>
  <si>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</si>
  <si>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</si>
  <si>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</si>
  <si>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</si>
  <si>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</si>
  <si>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</si>
  <si>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</si>
  <si>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</si>
  <si>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</si>
  <si>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</si>
  <si>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</si>
  <si>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</si>
  <si>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</si>
  <si>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</si>
  <si>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</si>
  <si>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</si>
  <si>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</si>
  <si>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</si>
  <si>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</si>
  <si>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</si>
  <si>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</si>
  <si>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</si>
  <si>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</si>
  <si>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</si>
  <si>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</si>
  <si>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</si>
  <si>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</si>
  <si>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</si>
  <si>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</si>
  <si>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</si>
  <si>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</si>
  <si>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</si>
  <si>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</si>
  <si>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</si>
  <si>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</si>
  <si>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</si>
  <si>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</si>
  <si>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</si>
  <si>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</si>
  <si>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</si>
  <si>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</si>
  <si>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</si>
  <si>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</si>
  <si>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</si>
  <si>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</si>
  <si>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</si>
  <si>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</si>
  <si>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</si>
  <si>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</si>
  <si>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</si>
  <si>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</si>
  <si>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</si>
  <si>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</si>
  <si>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</si>
  <si>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</si>
  <si>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</si>
  <si>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</si>
  <si>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</si>
  <si>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</si>
  <si>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</si>
  <si>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</si>
  <si>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</si>
  <si>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</si>
  <si>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</si>
  <si>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</si>
  <si>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</si>
  <si>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</si>
  <si>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</si>
  <si>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</si>
  <si>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</si>
  <si>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</si>
  <si>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</si>
  <si>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</si>
  <si>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</si>
  <si>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</si>
  <si>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</si>
  <si>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</si>
  <si>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</si>
  <si>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</si>
  <si>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</si>
  <si>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</si>
  <si>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</si>
  <si>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</si>
  <si>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</si>
  <si>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</si>
  <si>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</si>
  <si>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</si>
  <si>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</si>
  <si>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</si>
  <si>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</si>
  <si>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</si>
  <si>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</si>
  <si>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</si>
  <si>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</si>
  <si>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</si>
  <si>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</si>
  <si>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</si>
  <si>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</si>
  <si>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</si>
  <si>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</si>
  <si>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</si>
  <si>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</si>
  <si>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</si>
  <si>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</si>
  <si>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</si>
  <si>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</si>
  <si>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</si>
  <si>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</si>
  <si>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</si>
  <si>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</si>
  <si>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</si>
  <si>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</si>
  <si>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</si>
  <si>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</si>
  <si>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</si>
  <si>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</si>
  <si>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</si>
  <si>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</si>
  <si>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</si>
  <si>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</si>
  <si>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</si>
  <si>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</si>
  <si>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</si>
  <si>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</si>
  <si>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</si>
  <si>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</si>
  <si>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</si>
  <si>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</si>
  <si>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</si>
  <si>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</si>
  <si>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</si>
  <si>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</si>
  <si>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</si>
  <si>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</si>
  <si>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</si>
  <si>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</si>
  <si>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</si>
  <si>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</si>
  <si>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</si>
  <si>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</si>
  <si>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</si>
  <si>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</si>
  <si>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</si>
  <si>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</si>
  <si>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</si>
  <si>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</si>
  <si>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</si>
  <si>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</si>
  <si>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</si>
  <si>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</si>
  <si>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</si>
  <si>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</si>
  <si>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</si>
  <si>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</si>
  <si>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</si>
  <si>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</si>
  <si>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</si>
  <si>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</si>
  <si>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</si>
  <si>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</si>
  <si>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</si>
  <si>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</si>
  <si>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</si>
  <si>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</si>
  <si>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</si>
  <si>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</si>
  <si>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</si>
  <si>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</si>
  <si>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</si>
  <si>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</si>
  <si>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</si>
  <si>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</si>
  <si>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</si>
  <si>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</si>
  <si>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</si>
  <si>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</si>
  <si>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</si>
  <si>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</si>
  <si>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</si>
  <si>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</si>
  <si>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</si>
  <si>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</si>
  <si>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</si>
  <si>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</si>
  <si>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</si>
  <si>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</si>
  <si>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</si>
  <si>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</si>
  <si>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</si>
  <si>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</si>
  <si>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</si>
  <si>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</si>
  <si>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</si>
  <si>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</si>
  <si>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</si>
  <si>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</si>
  <si>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</si>
  <si>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</si>
  <si>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</si>
  <si>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</si>
  <si>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</si>
  <si>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</si>
  <si>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</si>
  <si>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</si>
  <si>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</si>
  <si>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</si>
  <si>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</si>
  <si>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</si>
  <si>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</si>
  <si>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</si>
  <si>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</si>
  <si>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</si>
  <si>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</si>
  <si>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</si>
  <si>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</si>
  <si>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</si>
  <si>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</si>
  <si>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</si>
  <si>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</si>
  <si>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</si>
  <si>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</si>
  <si>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</si>
  <si>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</si>
  <si>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</si>
  <si>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</si>
  <si>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</si>
  <si>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</si>
  <si>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</si>
  <si>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</si>
  <si>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</si>
  <si>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</si>
  <si>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</si>
  <si>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</si>
  <si>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</si>
  <si>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</si>
  <si>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</si>
  <si>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</si>
  <si>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</si>
  <si>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</si>
  <si>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</si>
  <si>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</si>
  <si>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</si>
  <si>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</si>
  <si>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</si>
  <si>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</si>
  <si>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</si>
  <si>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</si>
  <si>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</si>
  <si>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</si>
  <si>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</si>
  <si>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</si>
  <si>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</si>
  <si>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</si>
  <si>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</si>
  <si>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</si>
  <si>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</si>
  <si>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</si>
  <si>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</si>
  <si>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</si>
  <si>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</si>
  <si>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</si>
  <si>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</si>
  <si>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</si>
  <si>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</si>
  <si>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</si>
  <si>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</si>
  <si>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</si>
  <si>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</si>
  <si>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</si>
  <si>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</si>
  <si>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</si>
  <si>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</si>
  <si>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</si>
  <si>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</si>
  <si>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</si>
  <si>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</si>
  <si>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</si>
  <si>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</si>
  <si>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</si>
  <si>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</si>
  <si>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</si>
  <si>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</si>
  <si>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</si>
  <si>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</si>
  <si>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</si>
  <si>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</si>
  <si>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</si>
  <si>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</si>
  <si>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</si>
  <si>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</si>
  <si>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</si>
  <si>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</si>
  <si>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</si>
  <si>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</si>
  <si>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</si>
  <si>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</si>
  <si>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</si>
  <si>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</si>
  <si>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</si>
  <si>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</si>
  <si>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</si>
  <si>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</si>
  <si>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</si>
  <si>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</si>
  <si>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</si>
  <si>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</si>
  <si>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</si>
  <si>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</si>
  <si>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</si>
  <si>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</si>
  <si>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</si>
  <si>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</si>
  <si>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</si>
  <si>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</si>
  <si>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</si>
  <si>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</si>
  <si>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</si>
  <si>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</si>
  <si>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</si>
  <si>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</si>
  <si>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</si>
  <si>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</si>
  <si>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</si>
  <si>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</si>
  <si>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</si>
  <si>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</si>
  <si>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</si>
  <si>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</si>
  <si>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</si>
  <si>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</si>
  <si>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</si>
  <si>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</si>
  <si>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</si>
  <si>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</si>
  <si>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</si>
  <si>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</si>
  <si>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</si>
  <si>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</si>
  <si>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</si>
  <si>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</si>
  <si>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</si>
  <si>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</si>
  <si>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</si>
  <si>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</si>
  <si>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</si>
  <si>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</si>
  <si>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</si>
  <si>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</si>
  <si>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</si>
  <si>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</si>
  <si>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</si>
  <si>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</si>
  <si>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</si>
  <si>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</si>
  <si>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</si>
  <si>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</si>
  <si>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</si>
  <si>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</si>
  <si>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</si>
  <si>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</si>
  <si>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</si>
  <si>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</si>
  <si>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</si>
  <si>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</si>
  <si>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</si>
  <si>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</si>
  <si>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</si>
  <si>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</si>
  <si>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</si>
  <si>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</si>
  <si>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</si>
  <si>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</si>
  <si>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</si>
  <si>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</si>
  <si>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</si>
  <si>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</si>
  <si>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</si>
  <si>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</si>
  <si>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</si>
  <si>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</si>
  <si>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</si>
  <si>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</si>
  <si>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</si>
  <si>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</si>
  <si>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</si>
  <si>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</si>
  <si>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</si>
  <si>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</si>
  <si>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</si>
  <si>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</si>
  <si>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</si>
  <si>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</si>
  <si>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</si>
  <si>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</si>
  <si>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</si>
  <si>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</si>
  <si>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</si>
  <si>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</si>
  <si>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</si>
  <si>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</si>
  <si>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</si>
  <si>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</si>
  <si>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</si>
  <si>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</si>
  <si>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</si>
  <si>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</si>
  <si>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</si>
  <si>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</si>
  <si>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</si>
  <si>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</si>
  <si>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</si>
  <si>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</si>
  <si>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</si>
  <si>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</si>
  <si>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</si>
  <si>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</si>
  <si>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</si>
  <si>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</si>
  <si>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</si>
  <si>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</si>
  <si>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</si>
  <si>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</si>
  <si>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</si>
  <si>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</si>
  <si>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</si>
  <si>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</si>
  <si>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</si>
  <si>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</si>
  <si>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</si>
  <si>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</si>
  <si>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</si>
  <si>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</si>
  <si>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</si>
  <si>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</si>
  <si>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</si>
  <si>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</si>
  <si>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</si>
  <si>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</si>
  <si>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</si>
  <si>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</si>
  <si>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</si>
  <si>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</si>
  <si>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</si>
  <si>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</si>
  <si>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</si>
  <si>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</si>
  <si>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</si>
  <si>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</si>
  <si>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</si>
  <si>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</si>
  <si>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</si>
  <si>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</si>
  <si>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</si>
  <si>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</si>
  <si>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</si>
  <si>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</si>
  <si>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</si>
  <si>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</si>
  <si>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</si>
  <si>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</si>
  <si>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</si>
  <si>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</si>
  <si>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</si>
  <si>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</si>
  <si>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</si>
  <si>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</si>
  <si>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</si>
  <si>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</si>
  <si>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</si>
  <si>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</si>
  <si>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</si>
  <si>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</si>
  <si>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</si>
  <si>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</si>
  <si>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</si>
  <si>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</si>
  <si>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</si>
  <si>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</si>
  <si>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</si>
  <si>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</si>
  <si>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</si>
  <si>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</si>
  <si>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</si>
  <si>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</si>
  <si>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</si>
  <si>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</si>
  <si>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</si>
  <si>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</si>
  <si>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</si>
  <si>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</si>
  <si>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</si>
  <si>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</si>
  <si>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</si>
  <si>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</si>
  <si>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</si>
  <si>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</si>
  <si>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</si>
  <si>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</si>
  <si>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</si>
  <si>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</si>
  <si>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</si>
  <si>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</si>
  <si>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</si>
  <si>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</si>
  <si>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</si>
  <si>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</si>
  <si>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</si>
  <si>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</si>
  <si>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</si>
  <si>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</si>
  <si>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</si>
  <si>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</si>
  <si>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</si>
  <si>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</si>
  <si>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</si>
  <si>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</si>
  <si>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</si>
  <si>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</si>
  <si>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</si>
  <si>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</si>
  <si>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</si>
  <si>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</si>
  <si>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</si>
  <si>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</si>
  <si>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</si>
  <si>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</si>
  <si>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</si>
  <si>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</si>
  <si>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</si>
  <si>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</si>
  <si>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</si>
  <si>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</si>
  <si>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</si>
  <si>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</si>
  <si>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</si>
  <si>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</si>
  <si>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</si>
  <si>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</si>
  <si>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</si>
  <si>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</si>
  <si>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</si>
  <si>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</si>
  <si>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</si>
  <si>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</si>
  <si>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</si>
  <si>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</si>
  <si>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</si>
  <si>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</si>
  <si>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</si>
  <si>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</si>
  <si>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</si>
  <si>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</si>
  <si>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</si>
  <si>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</si>
  <si>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</si>
  <si>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</si>
  <si>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</si>
  <si>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</si>
  <si>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</si>
  <si>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</si>
  <si>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</si>
  <si>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</si>
  <si>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</si>
  <si>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</si>
  <si>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</si>
  <si>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</si>
  <si>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</si>
  <si>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</si>
  <si>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</si>
  <si>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</si>
  <si>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</si>
  <si>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</si>
  <si>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</si>
  <si>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</si>
  <si>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</si>
  <si>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</si>
  <si>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</si>
  <si>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</si>
  <si>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</si>
  <si>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</si>
  <si>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</si>
  <si>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</si>
  <si>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</si>
  <si>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</si>
  <si>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</si>
  <si>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</si>
  <si>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</si>
  <si>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</si>
  <si>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</si>
  <si>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</si>
  <si>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</si>
  <si>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</si>
  <si>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</si>
  <si>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</si>
  <si>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</si>
  <si>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</si>
  <si>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</si>
  <si>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</si>
  <si>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</si>
  <si>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</si>
  <si>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</si>
  <si>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</si>
  <si>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</si>
  <si>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</si>
  <si>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</si>
  <si>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</si>
  <si>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</si>
  <si>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</si>
  <si>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</si>
  <si>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</si>
  <si>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</si>
  <si>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</si>
  <si>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</si>
  <si>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</si>
  <si>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</si>
  <si>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</si>
  <si>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</si>
  <si>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</si>
  <si>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</si>
  <si>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</si>
  <si>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</si>
  <si>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</si>
  <si>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</si>
  <si>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</si>
  <si>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</si>
  <si>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</si>
  <si>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</si>
  <si>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</si>
  <si>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</si>
  <si>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</si>
  <si>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</si>
  <si>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</si>
  <si>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</si>
  <si>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</si>
  <si>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</si>
  <si>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</si>
  <si>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</si>
  <si>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</si>
  <si>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</si>
  <si>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</si>
  <si>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</si>
  <si>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</si>
  <si>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</si>
  <si>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</si>
  <si>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</si>
  <si>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</si>
  <si>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</si>
  <si>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</si>
  <si>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</si>
  <si>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</si>
  <si>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</si>
  <si>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</si>
  <si>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</si>
  <si>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</si>
  <si>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</si>
  <si>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</si>
  <si>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</si>
  <si>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</si>
  <si>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</si>
  <si>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</si>
  <si>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</si>
  <si>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</si>
  <si>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</si>
  <si>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</si>
  <si>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</si>
  <si>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</si>
  <si>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</si>
  <si>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</si>
  <si>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</si>
  <si>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</si>
  <si>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</si>
  <si>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</si>
  <si>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</si>
  <si>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</si>
  <si>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</si>
  <si>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</si>
  <si>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</si>
  <si>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</si>
  <si>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</si>
  <si>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</si>
  <si>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</si>
  <si>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</si>
  <si>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</si>
  <si>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</si>
  <si>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</si>
  <si>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</si>
  <si>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</si>
  <si>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</si>
  <si>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</si>
  <si>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</si>
  <si>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</si>
  <si>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</si>
  <si>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</si>
  <si>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</si>
  <si>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</si>
  <si>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</si>
  <si>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</si>
  <si>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</si>
  <si>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</si>
  <si>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</si>
  <si>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</si>
  <si>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</si>
  <si>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</si>
  <si>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</si>
  <si>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</si>
  <si>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</si>
  <si>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</si>
  <si>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</si>
  <si>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</si>
  <si>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</si>
  <si>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</si>
  <si>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</si>
  <si>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</si>
  <si>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</si>
  <si>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</si>
  <si>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</si>
  <si>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</si>
  <si>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</si>
  <si>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</si>
  <si>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</si>
  <si>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</si>
  <si>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</si>
  <si>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</si>
  <si>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</si>
  <si>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</si>
  <si>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</si>
  <si>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</si>
  <si>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</si>
  <si>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</si>
  <si>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</si>
  <si>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</si>
  <si>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</si>
  <si>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</si>
  <si>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</si>
  <si>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</si>
  <si>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</si>
  <si>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</si>
  <si>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</si>
  <si>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</si>
  <si>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</si>
  <si>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</si>
  <si>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</si>
  <si>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</si>
  <si>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</si>
  <si>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</si>
  <si>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</si>
  <si>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</si>
  <si>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</si>
  <si>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</si>
  <si>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</si>
  <si>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</si>
  <si>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</si>
  <si>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</si>
  <si>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</si>
  <si>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</si>
  <si>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</si>
  <si>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</si>
  <si>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</si>
  <si>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</si>
  <si>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</si>
  <si>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</si>
  <si>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</si>
  <si>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</si>
  <si>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</si>
  <si>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</si>
  <si>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</si>
  <si>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</si>
  <si>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</si>
  <si>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</si>
  <si>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</si>
  <si>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</si>
  <si>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</si>
  <si>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</si>
  <si>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</si>
  <si>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</si>
  <si>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</si>
  <si>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</si>
  <si>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</si>
  <si>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</si>
  <si>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</si>
  <si>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</si>
  <si>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</si>
  <si>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</si>
  <si>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</si>
  <si>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</si>
  <si>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</si>
  <si>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</si>
  <si>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</si>
  <si>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</si>
  <si>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</si>
  <si>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</si>
  <si>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</si>
  <si>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</si>
  <si>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</si>
  <si>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</si>
  <si>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</si>
  <si>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</si>
  <si>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</si>
  <si>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</si>
  <si>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</si>
  <si>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</si>
  <si>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</si>
  <si>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</si>
  <si>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</si>
  <si>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</si>
  <si>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</si>
  <si>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</si>
  <si>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</si>
  <si>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</si>
  <si>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</si>
  <si>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</si>
  <si>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</si>
  <si>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</si>
  <si>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</si>
  <si>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</si>
  <si>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</si>
  <si>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</si>
  <si>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</si>
  <si>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</si>
  <si>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</si>
  <si>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</si>
  <si>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</si>
  <si>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</si>
  <si>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</si>
  <si>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</si>
  <si>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</si>
  <si>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</si>
  <si>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</si>
  <si>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</si>
  <si>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</si>
  <si>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</si>
  <si>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</si>
  <si>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</si>
  <si>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</si>
  <si>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</si>
  <si>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</si>
  <si>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</si>
  <si>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</si>
  <si>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</si>
  <si>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</si>
  <si>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</si>
  <si>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</si>
  <si>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</si>
  <si>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</si>
  <si>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</si>
  <si>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</si>
  <si>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</si>
  <si>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</si>
  <si>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</si>
  <si>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</si>
  <si>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</si>
  <si>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</si>
  <si>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</si>
  <si>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</si>
  <si>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</si>
  <si>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</si>
  <si>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</si>
  <si>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</si>
  <si>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</si>
  <si>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</si>
  <si>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</si>
  <si>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</si>
  <si>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</si>
  <si>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</si>
  <si>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</si>
  <si>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</si>
  <si>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</si>
  <si>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</si>
  <si>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</si>
  <si>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</si>
  <si>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</si>
  <si>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</si>
  <si>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</si>
  <si>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</si>
  <si>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</si>
  <si>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</si>
  <si>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</si>
  <si>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</si>
  <si>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</si>
  <si>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</si>
  <si>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</si>
  <si>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</si>
  <si>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</si>
  <si>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</si>
  <si>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</si>
  <si>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</si>
  <si>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</si>
  <si>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</si>
  <si>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</si>
  <si>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</si>
  <si>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</si>
  <si>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</si>
  <si>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</si>
  <si>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</si>
  <si>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</si>
  <si>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</si>
  <si>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</si>
  <si>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</si>
  <si>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</si>
  <si>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</si>
  <si>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</si>
  <si>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</si>
  <si>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</si>
  <si>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</si>
  <si>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</si>
  <si>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</si>
  <si>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</si>
  <si>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</si>
  <si>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</si>
  <si>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</si>
  <si>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</si>
  <si>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</si>
  <si>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</si>
  <si>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</si>
  <si>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</si>
  <si>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</si>
  <si>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</si>
  <si>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</si>
  <si>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</si>
  <si>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</si>
  <si>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</si>
  <si>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</si>
  <si>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</si>
  <si>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</si>
  <si>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</si>
  <si>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</si>
  <si>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</si>
  <si>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</si>
  <si>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</si>
  <si>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</si>
  <si>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</si>
  <si>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</si>
  <si>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</si>
  <si>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</si>
  <si>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</si>
  <si>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</si>
  <si>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</si>
  <si>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</si>
  <si>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</si>
  <si>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</si>
  <si>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</si>
  <si>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</si>
  <si>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</si>
  <si>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</si>
  <si>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</si>
  <si>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</si>
  <si>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</si>
  <si>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</si>
  <si>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</si>
  <si>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</si>
  <si>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</si>
  <si>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</si>
  <si>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</si>
  <si>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</si>
  <si>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</si>
  <si>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</si>
  <si>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</si>
  <si>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</si>
  <si>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</si>
  <si>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</si>
  <si>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</si>
  <si>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</si>
  <si>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</si>
  <si>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</si>
  <si>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</si>
  <si>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</si>
  <si>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</si>
  <si>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</si>
  <si>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</si>
  <si>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</si>
  <si>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</si>
  <si>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</si>
  <si>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</si>
  <si>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</si>
  <si>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</si>
  <si>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</si>
  <si>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</si>
  <si>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</si>
  <si>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</si>
  <si>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</si>
  <si>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</si>
  <si>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</si>
  <si>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</si>
  <si>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</si>
  <si>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</si>
  <si>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</si>
  <si>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</si>
  <si>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</si>
  <si>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</si>
  <si>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</si>
  <si>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</si>
  <si>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</si>
  <si>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</si>
  <si>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</si>
  <si>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</si>
  <si>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</si>
  <si>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</si>
  <si>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</si>
  <si>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</si>
  <si>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</si>
  <si>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</si>
  <si>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</si>
  <si>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</si>
  <si>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</si>
  <si>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</si>
  <si>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</si>
  <si>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</si>
  <si>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</si>
  <si>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</si>
  <si>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</si>
  <si>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</si>
  <si>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</si>
  <si>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</si>
  <si>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</si>
  <si>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</si>
  <si>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</si>
  <si>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</si>
  <si>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</si>
  <si>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</si>
  <si>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</si>
  <si>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</si>
  <si>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</si>
  <si>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</si>
  <si>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</si>
  <si>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</si>
  <si>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</si>
  <si>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</si>
  <si>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</si>
  <si>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</si>
  <si>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</si>
  <si>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</si>
  <si>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</si>
  <si>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</si>
  <si>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</si>
  <si>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</si>
  <si>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</si>
  <si>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</si>
  <si>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</si>
  <si>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</si>
  <si>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</si>
  <si>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</si>
  <si>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</si>
  <si>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</si>
  <si>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</si>
  <si>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</si>
  <si>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</si>
  <si>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</si>
  <si>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</si>
  <si>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</si>
  <si>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</si>
  <si>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</si>
  <si>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</si>
  <si>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</si>
  <si>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</si>
  <si>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</si>
  <si>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</si>
  <si>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</si>
  <si>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</si>
  <si>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</si>
  <si>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</si>
  <si>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</si>
  <si>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</si>
  <si>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</si>
  <si>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</si>
  <si>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</si>
  <si>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</si>
  <si>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</si>
  <si>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</si>
  <si>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</si>
  <si>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</si>
  <si>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</si>
  <si>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</si>
  <si>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</si>
  <si>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</si>
  <si>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</si>
  <si>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</si>
  <si>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</si>
  <si>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</si>
  <si>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</si>
  <si>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</si>
  <si>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</si>
  <si>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</si>
  <si>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</si>
  <si>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</si>
  <si>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</si>
  <si>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</si>
  <si>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</si>
  <si>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</si>
  <si>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</si>
  <si>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</si>
  <si>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</si>
  <si>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</si>
  <si>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</si>
  <si>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</si>
  <si>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</si>
  <si>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</si>
  <si>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</si>
  <si>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</si>
  <si>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</si>
  <si>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</si>
  <si>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</si>
  <si>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</si>
  <si>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</si>
  <si>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</si>
  <si>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</si>
  <si>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</si>
  <si>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</si>
  <si>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</si>
  <si>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</si>
  <si>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</si>
  <si>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</si>
  <si>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</si>
  <si>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</si>
  <si>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</si>
  <si>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</si>
  <si>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</si>
  <si>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</si>
  <si>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</si>
  <si>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</si>
  <si>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</si>
  <si>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</si>
  <si>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</si>
  <si>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</si>
  <si>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</si>
  <si>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</si>
  <si>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</si>
  <si>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</si>
  <si>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</si>
  <si>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</si>
  <si>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</si>
  <si>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</si>
  <si>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</si>
  <si>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</si>
  <si>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</si>
  <si>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</si>
  <si>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</si>
  <si>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</si>
  <si>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</si>
  <si>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</si>
  <si>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</si>
  <si>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</si>
  <si>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</si>
  <si>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</si>
  <si>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</si>
  <si>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</si>
  <si>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</si>
  <si>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</si>
  <si>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</si>
  <si>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</si>
  <si>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</si>
  <si>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</si>
  <si>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</si>
  <si>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</si>
  <si>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</si>
  <si>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</si>
  <si>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</si>
  <si>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</si>
  <si>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</si>
  <si>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</si>
  <si>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</si>
  <si>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</si>
  <si>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</si>
  <si>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</si>
  <si>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</si>
  <si>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</si>
  <si>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</si>
  <si>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</si>
  <si>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</si>
  <si>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</si>
  <si>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</si>
  <si>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</si>
  <si>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</si>
  <si>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</si>
  <si>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</si>
  <si>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</si>
  <si>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</si>
  <si>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</si>
  <si>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</si>
  <si>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</si>
  <si>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</si>
  <si>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</si>
  <si>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</si>
  <si>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</si>
  <si>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</si>
  <si>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</si>
  <si>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</si>
  <si>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</si>
  <si>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</si>
  <si>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</si>
  <si>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</si>
  <si>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</si>
  <si>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</si>
  <si>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</si>
  <si>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</si>
  <si>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</si>
  <si>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</si>
  <si>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</si>
  <si>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</si>
  <si>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</si>
  <si>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</si>
  <si>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</si>
  <si>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</si>
  <si>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</si>
  <si>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</si>
  <si>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</si>
  <si>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</si>
  <si>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</si>
  <si>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</si>
  <si>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</si>
  <si>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</si>
  <si>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</si>
  <si>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</si>
  <si>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</si>
  <si>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</si>
  <si>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</si>
  <si>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</si>
  <si>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</si>
  <si>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</si>
  <si>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</si>
  <si>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</si>
  <si>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</si>
  <si>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</si>
  <si>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</si>
  <si>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</si>
  <si>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</si>
  <si>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</si>
  <si>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</si>
  <si>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</si>
  <si>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</si>
  <si>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</si>
  <si>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</si>
  <si>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</si>
  <si>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</si>
  <si>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</si>
  <si>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</si>
  <si>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</si>
  <si>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</si>
  <si>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</si>
  <si>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</si>
  <si>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</si>
  <si>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</si>
  <si>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</si>
  <si>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</si>
  <si>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</si>
  <si>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</si>
  <si>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</si>
  <si>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</si>
  <si>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</si>
  <si>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</si>
  <si>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</si>
  <si>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</si>
  <si>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</si>
  <si>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</si>
  <si>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</si>
  <si>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</si>
  <si>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</si>
  <si>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</si>
  <si>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</si>
  <si>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</si>
  <si>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</si>
  <si>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</si>
  <si>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</si>
  <si>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</si>
  <si>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</si>
  <si>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</si>
  <si>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</si>
  <si>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</si>
  <si>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</si>
  <si>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</si>
  <si>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</si>
  <si>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</si>
  <si>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</si>
  <si>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</si>
  <si>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</si>
  <si>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</si>
  <si>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</si>
  <si>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</si>
  <si>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</si>
  <si>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</si>
  <si>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</si>
  <si>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</si>
  <si>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</si>
  <si>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</si>
  <si>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</si>
  <si>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</si>
  <si>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</si>
  <si>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</si>
  <si>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</si>
  <si>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</si>
  <si>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</si>
  <si>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</si>
  <si>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</si>
  <si>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</si>
  <si>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</si>
  <si>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</si>
  <si>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</si>
  <si>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</si>
  <si>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</si>
  <si>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</si>
  <si>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</si>
  <si>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</si>
  <si>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</si>
  <si>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</si>
  <si>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</si>
  <si>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</si>
  <si>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</si>
  <si>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</si>
  <si>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</si>
  <si>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</si>
  <si>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</si>
  <si>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</si>
  <si>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</si>
  <si>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</si>
  <si>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</si>
  <si>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</si>
  <si>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</si>
  <si>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</si>
  <si>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</si>
  <si>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</si>
  <si>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</si>
  <si>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</si>
  <si>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</si>
  <si>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</si>
  <si>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</si>
  <si>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</si>
  <si>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</si>
  <si>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</si>
  <si>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</si>
  <si>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</si>
  <si>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</si>
  <si>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</si>
  <si>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</si>
  <si>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</si>
  <si>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</si>
  <si>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</si>
  <si>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</si>
  <si>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</si>
  <si>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</si>
  <si>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</si>
  <si>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</si>
  <si>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</si>
  <si>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</si>
  <si>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</si>
  <si>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</si>
  <si>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</si>
  <si>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</si>
  <si>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</si>
  <si>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</si>
  <si>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</si>
  <si>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</si>
  <si>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</si>
  <si>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</si>
  <si>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</si>
  <si>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</si>
  <si>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</si>
  <si>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</si>
  <si>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</si>
  <si>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</si>
  <si>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</si>
  <si>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</si>
  <si>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</si>
  <si>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</si>
  <si>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</si>
  <si>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</si>
  <si>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</si>
  <si>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</si>
  <si>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</si>
  <si>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</si>
  <si>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</si>
  <si>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</si>
  <si>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</si>
  <si>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</si>
  <si>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</si>
  <si>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</si>
  <si>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</si>
  <si>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</si>
  <si>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</si>
  <si>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</si>
  <si>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</si>
  <si>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</si>
  <si>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</si>
  <si>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</si>
  <si>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</si>
  <si>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</si>
  <si>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</si>
  <si>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</si>
  <si>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</si>
  <si>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</si>
  <si>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</si>
  <si>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</si>
  <si>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</si>
  <si>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</si>
  <si>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</si>
  <si>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</si>
  <si>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</si>
  <si>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</si>
  <si>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</si>
  <si>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</si>
  <si>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</si>
  <si>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</si>
  <si>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</si>
  <si>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</si>
  <si>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</si>
  <si>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</si>
  <si>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</si>
  <si>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</si>
  <si>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</si>
  <si>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</si>
  <si>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</si>
  <si>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</si>
  <si>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</si>
  <si>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</si>
  <si>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</si>
  <si>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</si>
  <si>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</si>
  <si>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</si>
  <si>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</si>
  <si>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</si>
  <si>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</si>
  <si>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</si>
  <si>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</si>
  <si>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</si>
  <si>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</si>
  <si>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</si>
  <si>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</si>
  <si>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</si>
  <si>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</si>
  <si>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</si>
  <si>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</si>
  <si>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</si>
  <si>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</si>
  <si>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</si>
  <si>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</si>
  <si>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</si>
  <si>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</si>
  <si>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</si>
  <si>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</si>
  <si>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</si>
  <si>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</si>
  <si>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</si>
  <si>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</si>
  <si>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</si>
  <si>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</si>
  <si>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</si>
  <si>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</si>
  <si>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</si>
  <si>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</si>
  <si>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</si>
  <si>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</si>
  <si>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</si>
  <si>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</si>
  <si>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</si>
  <si>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</si>
  <si>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</si>
  <si>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</si>
  <si>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</si>
  <si>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</si>
  <si>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</si>
  <si>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</si>
  <si>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</si>
  <si>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</si>
  <si>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</si>
  <si>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</si>
  <si>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</si>
  <si>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</si>
  <si>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</si>
  <si>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</si>
  <si>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</si>
  <si>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</si>
  <si>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</si>
  <si>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</si>
  <si>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</si>
  <si>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</si>
  <si>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</si>
  <si>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</si>
  <si>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</si>
  <si>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</si>
  <si>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</si>
  <si>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</si>
  <si>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</si>
  <si>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</si>
  <si>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</si>
  <si>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</si>
  <si>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</si>
  <si>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</si>
  <si>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</si>
  <si>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</si>
  <si>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</si>
  <si>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</si>
  <si>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</si>
  <si>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</si>
  <si>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</si>
  <si>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</si>
  <si>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</si>
  <si>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</si>
  <si>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</si>
  <si>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</si>
  <si>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</si>
  <si>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</si>
  <si>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</si>
  <si>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</si>
  <si>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</si>
  <si>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</si>
  <si>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</si>
  <si>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</si>
  <si>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</si>
  <si>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</si>
  <si>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</si>
  <si>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</si>
  <si>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</si>
  <si>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</si>
  <si>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</si>
  <si>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</si>
  <si>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</si>
  <si>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</si>
  <si>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</si>
  <si>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</si>
  <si>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</si>
  <si>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</si>
  <si>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</si>
  <si>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</si>
  <si>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</si>
  <si>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</si>
  <si>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</si>
  <si>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</si>
  <si>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</si>
  <si>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</si>
  <si>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</si>
  <si>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</si>
  <si>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</si>
  <si>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</si>
  <si>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</si>
  <si>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</si>
  <si>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</si>
  <si>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</si>
  <si>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</si>
  <si>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</si>
  <si>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</si>
  <si>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</si>
  <si>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</si>
  <si>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</si>
  <si>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</si>
  <si>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</si>
  <si>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</si>
  <si>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</si>
  <si>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</si>
  <si>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</si>
  <si>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</si>
  <si>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</si>
  <si>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</si>
  <si>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</si>
  <si>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</si>
  <si>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</si>
  <si>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</si>
  <si>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</si>
  <si>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</si>
  <si>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</si>
  <si>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</si>
  <si>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</si>
  <si>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</si>
  <si>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</si>
  <si>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</si>
  <si>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</si>
  <si>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</si>
  <si>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</si>
  <si>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</si>
  <si>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</si>
  <si>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</si>
  <si>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</si>
  <si>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</si>
  <si>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</si>
  <si>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</si>
  <si>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</si>
  <si>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</si>
  <si>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</si>
  <si>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</si>
  <si>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</si>
  <si>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</si>
  <si>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</si>
  <si>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</si>
  <si>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</si>
  <si>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</si>
  <si>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</si>
  <si>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</si>
  <si>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</si>
  <si>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</si>
  <si>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</si>
  <si>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</si>
  <si>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</si>
  <si>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</si>
  <si>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</si>
  <si>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</si>
  <si>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</si>
  <si>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</si>
  <si>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</si>
  <si>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</si>
  <si>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</si>
  <si>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</si>
  <si>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</si>
  <si>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</si>
  <si>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</si>
  <si>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</si>
  <si>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</si>
  <si>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</si>
  <si>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</si>
  <si>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</si>
  <si>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</si>
  <si>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</si>
  <si>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</si>
  <si>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</si>
  <si>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</si>
  <si>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</si>
  <si>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</si>
  <si>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</si>
  <si>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</si>
  <si>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</si>
  <si>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</si>
  <si>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</si>
  <si>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</si>
  <si>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</si>
  <si>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</si>
  <si>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</si>
  <si>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</si>
  <si>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</si>
  <si>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</si>
  <si>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</si>
  <si>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</si>
  <si>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</si>
  <si>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</si>
  <si>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</si>
  <si>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</si>
  <si>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</si>
  <si>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</si>
  <si>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</si>
  <si>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</si>
  <si>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</si>
  <si>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</si>
  <si>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</si>
  <si>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</si>
  <si>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</si>
  <si>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</si>
  <si>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</si>
  <si>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</si>
  <si>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</si>
  <si>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</si>
  <si>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</si>
  <si>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</si>
  <si>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</si>
  <si>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</si>
  <si>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</si>
  <si>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</si>
  <si>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</si>
  <si>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</si>
  <si>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</si>
  <si>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</si>
  <si>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</si>
  <si>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</si>
  <si>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</si>
  <si>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</si>
  <si>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</si>
  <si>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</si>
  <si>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</si>
  <si>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</si>
  <si>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</si>
  <si>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</si>
  <si>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</si>
  <si>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</si>
  <si>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</si>
  <si>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</si>
  <si>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</si>
  <si>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</si>
  <si>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</si>
  <si>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</si>
  <si>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</si>
  <si>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</si>
  <si>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</si>
  <si>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</si>
  <si>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</si>
  <si>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</si>
  <si>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</si>
  <si>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</si>
  <si>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</si>
  <si>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</si>
  <si>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</si>
  <si>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</si>
  <si>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</si>
  <si>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</si>
  <si>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</si>
  <si>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</si>
  <si>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</si>
  <si>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</si>
  <si>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</si>
  <si>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</si>
  <si>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</si>
  <si>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</si>
  <si>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</si>
  <si>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</si>
  <si>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</si>
  <si>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</si>
  <si>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</si>
  <si>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</si>
  <si>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</si>
  <si>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</si>
  <si>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</si>
  <si>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</si>
  <si>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</si>
  <si>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</si>
  <si>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</si>
  <si>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</si>
  <si>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</si>
  <si>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</si>
  <si>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</si>
  <si>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</si>
  <si>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</si>
  <si>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</si>
  <si>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</si>
  <si>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</si>
  <si>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</si>
  <si>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</si>
  <si>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</si>
  <si>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</si>
  <si>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</si>
  <si>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</si>
  <si>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</si>
  <si>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</si>
  <si>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</si>
  <si>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</si>
  <si>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</si>
  <si>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</si>
  <si>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</si>
  <si>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</si>
  <si>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</si>
  <si>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</si>
  <si>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</si>
  <si>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</si>
  <si>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</si>
  <si>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</si>
  <si>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</si>
  <si>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</si>
  <si>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</si>
  <si>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</si>
  <si>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</si>
  <si>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</si>
  <si>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</si>
  <si>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</si>
  <si>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</si>
  <si>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</si>
  <si>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</si>
  <si>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</si>
  <si>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</si>
  <si>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</si>
  <si>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</si>
  <si>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</si>
  <si>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</si>
  <si>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</si>
  <si>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</si>
  <si>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</si>
  <si>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</si>
  <si>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</si>
  <si>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</si>
  <si>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</si>
  <si>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</si>
  <si>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</si>
  <si>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</si>
  <si>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</si>
  <si>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</si>
  <si>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</si>
  <si>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</si>
  <si>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</si>
  <si>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</si>
  <si>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</si>
  <si>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</si>
  <si>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</si>
  <si>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</si>
  <si>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</si>
  <si>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</si>
  <si>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</si>
  <si>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</si>
  <si>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</si>
  <si>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</si>
  <si>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</si>
  <si>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</si>
  <si>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</si>
  <si>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</si>
  <si>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</si>
  <si>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</si>
  <si>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</si>
  <si>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</si>
  <si>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</si>
  <si>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</si>
  <si>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</si>
  <si>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</si>
  <si>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</si>
  <si>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</si>
  <si>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</si>
  <si>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</si>
  <si>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</si>
  <si>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</si>
  <si>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</si>
  <si>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</si>
  <si>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</si>
  <si>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</si>
  <si>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</si>
  <si>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</si>
  <si>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</si>
  <si>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</si>
  <si>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</si>
  <si>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</si>
  <si>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</si>
  <si>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</si>
  <si>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</si>
  <si>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</si>
  <si>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</si>
  <si>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</si>
  <si>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</si>
  <si>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</si>
  <si>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</si>
  <si>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</si>
  <si>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</si>
  <si>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</si>
  <si>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</si>
  <si>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</si>
  <si>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</si>
  <si>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</si>
  <si>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</si>
  <si>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</si>
  <si>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</si>
  <si>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</si>
  <si>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</si>
  <si>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</si>
  <si>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</si>
  <si>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</si>
  <si>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</si>
  <si>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</si>
  <si>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</si>
  <si>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</si>
  <si>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</si>
  <si>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</si>
  <si>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</si>
  <si>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</si>
  <si>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</si>
  <si>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</si>
  <si>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</si>
  <si>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</si>
  <si>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</si>
  <si>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</si>
  <si>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</si>
  <si>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</si>
  <si>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</si>
  <si>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</si>
  <si>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</si>
  <si>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</si>
  <si>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</si>
  <si>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</si>
  <si>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</si>
  <si>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</si>
  <si>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</si>
  <si>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</si>
  <si>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</si>
  <si>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</si>
  <si>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</si>
  <si>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</si>
  <si>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</si>
  <si>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</si>
  <si>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</si>
  <si>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</si>
  <si>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</si>
  <si>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</si>
  <si>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</si>
  <si>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</si>
  <si>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</si>
  <si>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</si>
  <si>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</si>
  <si>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</si>
  <si>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</si>
  <si>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</si>
  <si>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</si>
  <si>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</si>
  <si>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</si>
  <si>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</si>
  <si>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</si>
  <si>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</si>
  <si>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</si>
  <si>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</si>
  <si>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</si>
  <si>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</si>
  <si>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</si>
  <si>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</si>
  <si>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</si>
  <si>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</si>
  <si>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</si>
  <si>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</si>
  <si>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</si>
  <si>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</si>
  <si>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</si>
  <si>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</si>
  <si>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</si>
  <si>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</si>
  <si>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</si>
  <si>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</si>
  <si>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</si>
  <si>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</si>
  <si>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</si>
  <si>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</si>
  <si>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</si>
  <si>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</si>
  <si>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</si>
  <si>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</si>
  <si>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</si>
  <si>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</si>
  <si>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</si>
  <si>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</si>
  <si>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</si>
  <si>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</si>
  <si>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</si>
  <si>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</si>
  <si>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</si>
  <si>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</si>
  <si>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</si>
  <si>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</si>
  <si>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</si>
  <si>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</si>
  <si>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</si>
  <si>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</si>
  <si>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</si>
  <si>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</si>
  <si>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</si>
  <si>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</si>
  <si>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</si>
  <si>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</si>
  <si>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</si>
  <si>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</si>
  <si>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</si>
  <si>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</si>
  <si>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</si>
  <si>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</si>
  <si>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</si>
  <si>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</si>
  <si>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</si>
  <si>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</si>
  <si>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</si>
  <si>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</si>
  <si>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</si>
  <si>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</si>
  <si>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</si>
  <si>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</si>
  <si>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</si>
  <si>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</si>
  <si>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</si>
  <si>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</si>
  <si>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</si>
  <si>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</si>
  <si>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</si>
  <si>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</si>
  <si>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</si>
  <si>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</si>
  <si>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</si>
  <si>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</si>
  <si>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</si>
  <si>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</si>
  <si>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</si>
  <si>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</si>
  <si>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</si>
  <si>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</si>
  <si>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</si>
  <si>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</si>
  <si>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</si>
  <si>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</si>
  <si>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</si>
  <si>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</si>
  <si>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</si>
  <si>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</si>
  <si>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</si>
  <si>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</si>
  <si>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</si>
  <si>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</si>
  <si>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</si>
  <si>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</si>
  <si>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</si>
  <si>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</si>
  <si>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</si>
  <si>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</si>
  <si>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</si>
  <si>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</si>
  <si>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</si>
  <si>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</si>
  <si>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</si>
  <si>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</si>
  <si>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</si>
  <si>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</si>
  <si>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</si>
  <si>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</si>
  <si>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</si>
  <si>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</si>
  <si>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</si>
  <si>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</si>
  <si>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</si>
  <si>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</si>
  <si>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</si>
  <si>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</si>
  <si>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</si>
  <si>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</si>
  <si>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</si>
  <si>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</si>
  <si>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</si>
  <si>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</si>
  <si>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</si>
  <si>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</si>
  <si>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</si>
  <si>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</si>
  <si>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</si>
  <si>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</si>
  <si>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</si>
  <si>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</si>
  <si>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</si>
  <si>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</si>
  <si>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</si>
  <si>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</si>
  <si>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</si>
  <si>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</si>
  <si>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</si>
  <si>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</si>
  <si>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</si>
  <si>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</si>
  <si>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</si>
  <si>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</si>
  <si>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</si>
  <si>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</si>
  <si>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</si>
  <si>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</si>
  <si>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</si>
  <si>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</si>
  <si>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</si>
  <si>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</si>
  <si>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</si>
  <si>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</si>
  <si>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</si>
  <si>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</si>
  <si>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</si>
  <si>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</si>
  <si>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</si>
  <si>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</si>
  <si>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</si>
  <si>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</si>
  <si>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</si>
  <si>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</si>
  <si>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</si>
  <si>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</si>
  <si>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</si>
  <si>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</si>
  <si>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</si>
  <si>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</si>
  <si>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</si>
  <si>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</si>
  <si>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</si>
  <si>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</si>
  <si>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</si>
  <si>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</si>
  <si>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</si>
  <si>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</si>
  <si>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</si>
  <si>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</si>
  <si>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</si>
  <si>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</si>
  <si>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</si>
  <si>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</si>
  <si>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</si>
  <si>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</si>
  <si>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</si>
  <si>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</si>
  <si>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</si>
  <si>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</si>
  <si>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</si>
  <si>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</si>
  <si>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</si>
  <si>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</si>
  <si>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</si>
  <si>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</si>
  <si>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</si>
  <si>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</si>
  <si>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</si>
  <si>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</si>
  <si>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</si>
  <si>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</si>
  <si>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</si>
  <si>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</si>
  <si>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</si>
  <si>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</si>
  <si>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</si>
  <si>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</si>
  <si>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</si>
  <si>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</si>
  <si>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</si>
  <si>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</si>
  <si>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</si>
  <si>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</si>
  <si>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</si>
  <si>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</si>
  <si>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</si>
  <si>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</si>
  <si>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</si>
  <si>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</si>
  <si>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</si>
  <si>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</si>
  <si>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</si>
  <si>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</si>
  <si>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</si>
  <si>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</si>
  <si>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</si>
  <si>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</si>
  <si>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</si>
  <si>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</si>
  <si>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</si>
  <si>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</si>
  <si>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</si>
  <si>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</si>
  <si>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</si>
  <si>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</si>
  <si>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</si>
  <si>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</si>
  <si>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</si>
  <si>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</si>
  <si>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</si>
  <si>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</si>
  <si>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</si>
  <si>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</si>
  <si>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</si>
  <si>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</si>
  <si>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</si>
  <si>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</si>
  <si>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</si>
  <si>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</si>
  <si>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</si>
  <si>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</si>
  <si>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</si>
  <si>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</si>
  <si>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</si>
  <si>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</si>
  <si>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</si>
  <si>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</si>
  <si>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</si>
  <si>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</si>
  <si>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</si>
  <si>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</si>
  <si>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</si>
  <si>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</si>
  <si>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</si>
  <si>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</si>
  <si>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</si>
  <si>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</si>
  <si>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</si>
  <si>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</si>
  <si>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</si>
  <si>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</si>
  <si>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</si>
  <si>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</si>
  <si>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</si>
  <si>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</si>
  <si>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</si>
  <si>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</si>
  <si>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</si>
  <si>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</si>
  <si>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</si>
  <si>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</si>
  <si>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</si>
  <si>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</si>
  <si>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</si>
  <si>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</si>
  <si>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</si>
  <si>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</si>
  <si>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</si>
  <si>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</si>
  <si>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</si>
  <si>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</si>
  <si>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</si>
  <si>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</si>
  <si>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</si>
  <si>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</si>
  <si>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</si>
  <si>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</si>
  <si>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</si>
  <si>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</si>
  <si>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</si>
  <si>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</si>
  <si>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</si>
  <si>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</si>
  <si>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</si>
  <si>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</si>
  <si>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</si>
  <si>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</si>
  <si>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</si>
  <si>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</si>
  <si>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</si>
  <si>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</si>
  <si>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</si>
  <si>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</si>
  <si>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</si>
  <si>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</si>
  <si>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</si>
  <si>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</si>
  <si>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</si>
  <si>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</si>
  <si>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</si>
  <si>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</si>
  <si>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</si>
  <si>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</si>
  <si>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</si>
  <si>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</si>
  <si>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</si>
  <si>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</si>
  <si>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</si>
  <si>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</si>
  <si>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</si>
  <si>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</si>
  <si>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</si>
  <si>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</si>
  <si>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</si>
  <si>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</si>
  <si>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</si>
  <si>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</si>
  <si>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</si>
  <si>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</si>
  <si>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</si>
  <si>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</si>
  <si>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</si>
  <si>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</si>
  <si>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</si>
  <si>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</si>
  <si>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</si>
  <si>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</si>
  <si>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</si>
  <si>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</si>
  <si>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</si>
  <si>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</si>
  <si>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</si>
  <si>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</si>
  <si>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</si>
  <si>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</si>
  <si>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</si>
  <si>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</si>
  <si>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</si>
  <si>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</si>
  <si>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</si>
  <si>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</si>
  <si>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</si>
  <si>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</si>
  <si>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</si>
  <si>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</si>
  <si>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</si>
  <si>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</si>
  <si>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</si>
  <si>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</si>
  <si>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</si>
  <si>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</si>
  <si>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</si>
  <si>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</si>
  <si>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</si>
  <si>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</si>
  <si>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</si>
  <si>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</si>
  <si>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</si>
  <si>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</si>
  <si>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</si>
  <si>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</si>
  <si>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</si>
  <si>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</si>
  <si>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</si>
  <si>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</si>
  <si>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</si>
  <si>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</si>
  <si>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</si>
  <si>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</si>
  <si>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</si>
  <si>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</si>
  <si>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</si>
  <si>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</si>
  <si>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</si>
  <si>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</si>
  <si>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</si>
  <si>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</si>
  <si>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</si>
  <si>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</si>
  <si>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</si>
  <si>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</si>
  <si>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</si>
  <si>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</si>
  <si>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</si>
  <si>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</si>
  <si>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</si>
  <si>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</si>
  <si>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</si>
  <si>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</si>
  <si>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</si>
  <si>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</si>
  <si>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</si>
  <si>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</si>
  <si>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</si>
  <si>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</si>
  <si>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</si>
  <si>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</si>
  <si>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</si>
  <si>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</si>
  <si>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</si>
  <si>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</si>
  <si>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</si>
  <si>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</si>
  <si>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</si>
  <si>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</si>
  <si>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</si>
  <si>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</si>
  <si>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</si>
  <si>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</si>
  <si>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</si>
  <si>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</si>
  <si>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</si>
  <si>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</si>
  <si>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</si>
  <si>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</si>
  <si>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</si>
  <si>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</si>
  <si>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</si>
  <si>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</si>
  <si>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</si>
  <si>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</si>
  <si>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</si>
  <si>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</si>
  <si>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</si>
  <si>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</si>
  <si>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</si>
  <si>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</si>
  <si>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</si>
  <si>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</si>
  <si>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</si>
  <si>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</si>
  <si>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</si>
  <si>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</si>
  <si>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</si>
  <si>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</si>
  <si>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</si>
  <si>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</si>
  <si>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</si>
  <si>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</si>
  <si>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</si>
  <si>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</si>
  <si>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</si>
  <si>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</si>
  <si>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</si>
  <si>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</si>
  <si>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</si>
  <si>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</si>
  <si>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</si>
  <si>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</si>
  <si>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</si>
  <si>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</si>
  <si>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</si>
  <si>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</si>
  <si>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</si>
  <si>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</si>
  <si>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</si>
  <si>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</si>
  <si>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</si>
  <si>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</si>
  <si>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</si>
  <si>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</si>
  <si>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</si>
  <si>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</si>
  <si>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</si>
  <si>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</si>
  <si>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</si>
  <si>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</si>
  <si>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</si>
  <si>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</si>
  <si>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</si>
  <si>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</si>
  <si>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</si>
  <si>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</si>
  <si>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</si>
  <si>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</si>
  <si>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</si>
  <si>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</si>
  <si>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</si>
  <si>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</si>
  <si>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</si>
  <si>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</si>
  <si>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</si>
  <si>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</si>
  <si>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</si>
  <si>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</si>
  <si>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</si>
  <si>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</si>
  <si>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</si>
  <si>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</si>
  <si>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</si>
  <si>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</si>
  <si>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</si>
  <si>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</si>
  <si>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</si>
  <si>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</si>
  <si>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</si>
  <si>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</si>
  <si>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</si>
  <si>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</si>
  <si>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</si>
  <si>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</si>
  <si>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</si>
  <si>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</si>
  <si>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</si>
  <si>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</si>
  <si>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</si>
  <si>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</si>
  <si>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</si>
  <si>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</si>
  <si>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</si>
  <si>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</si>
  <si>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</si>
  <si>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</si>
  <si>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</si>
  <si>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</si>
  <si>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</si>
  <si>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</si>
  <si>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</si>
  <si>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</si>
  <si>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</si>
  <si>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</si>
  <si>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</si>
  <si>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</si>
  <si>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</si>
  <si>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</si>
  <si>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</si>
  <si>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</si>
  <si>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</si>
  <si>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</si>
  <si>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</si>
  <si>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</si>
  <si>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</si>
  <si>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</si>
  <si>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</si>
  <si>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</si>
  <si>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</si>
  <si>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</si>
  <si>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</si>
  <si>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</si>
  <si>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</si>
  <si>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</si>
  <si>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</si>
  <si>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</si>
  <si>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</si>
  <si>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</si>
  <si>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</si>
  <si>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</si>
  <si>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</si>
  <si>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</si>
  <si>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</si>
  <si>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</si>
  <si>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</si>
  <si>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</si>
  <si>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</si>
  <si>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</si>
  <si>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</si>
  <si>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</si>
  <si>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</si>
  <si>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</si>
  <si>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</si>
  <si>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</si>
  <si>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</si>
  <si>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</si>
  <si>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</si>
  <si>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</si>
  <si>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</si>
  <si>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</si>
  <si>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</si>
  <si>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</si>
  <si>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</si>
  <si>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</si>
  <si>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</si>
  <si>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</si>
  <si>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</si>
  <si>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</si>
  <si>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</si>
  <si>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</si>
  <si>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</si>
  <si>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</si>
  <si>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</si>
  <si>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</si>
  <si>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</si>
  <si>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</si>
  <si>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</si>
  <si>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</si>
  <si>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</si>
  <si>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</si>
  <si>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</si>
  <si>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</si>
  <si>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</si>
  <si>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</si>
  <si>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</si>
  <si>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</si>
  <si>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</si>
  <si>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</si>
  <si>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</si>
  <si>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</si>
  <si>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</si>
  <si>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</si>
  <si>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</si>
  <si>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</si>
  <si>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</si>
  <si>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</si>
  <si>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</si>
  <si>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</si>
  <si>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</si>
  <si>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</si>
  <si>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</si>
  <si>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</si>
  <si>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</si>
  <si>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</si>
  <si>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</si>
  <si>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</si>
  <si>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</si>
  <si>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</si>
  <si>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</si>
  <si>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</si>
  <si>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</si>
  <si>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</si>
  <si>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</si>
  <si>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</si>
  <si>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</si>
  <si>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</si>
  <si>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</si>
  <si>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</si>
  <si>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</si>
  <si>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</si>
  <si>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</si>
  <si>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</si>
  <si>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</si>
  <si>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</si>
  <si>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</si>
  <si>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</si>
  <si>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</si>
  <si>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</si>
  <si>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</si>
  <si>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</si>
  <si>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</si>
  <si>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</si>
  <si>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</si>
  <si>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</si>
  <si>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</si>
  <si>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</si>
  <si>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</si>
  <si>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</si>
  <si>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</si>
  <si>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</si>
  <si>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</si>
  <si>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</si>
  <si>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</si>
  <si>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</si>
  <si>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</si>
  <si>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</si>
  <si>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</si>
  <si>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</si>
  <si>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</si>
  <si>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</si>
  <si>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</si>
  <si>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</si>
  <si>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</si>
  <si>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</si>
  <si>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</si>
  <si>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</si>
  <si>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</si>
  <si>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</si>
  <si>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</si>
  <si>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</si>
  <si>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</si>
  <si>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</si>
  <si>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</si>
  <si>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</si>
  <si>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</si>
  <si>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</si>
  <si>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</si>
  <si>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</si>
  <si>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</si>
  <si>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</si>
  <si>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</si>
  <si>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</si>
  <si>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</si>
  <si>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</si>
  <si>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</si>
  <si>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</si>
  <si>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</si>
  <si>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</si>
  <si>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</si>
  <si>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</si>
  <si>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</si>
  <si>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</si>
  <si>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</si>
  <si>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</si>
  <si>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</si>
  <si>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</si>
  <si>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</si>
  <si>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</si>
  <si>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</si>
  <si>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</si>
  <si>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</si>
  <si>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</si>
  <si>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</si>
  <si>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</si>
  <si>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</si>
  <si>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</si>
  <si>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</si>
  <si>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</si>
  <si>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</si>
  <si>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</si>
  <si>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</si>
  <si>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</si>
  <si>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</si>
  <si>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</si>
  <si>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</si>
  <si>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</si>
  <si>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</si>
  <si>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</si>
  <si>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</si>
  <si>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</si>
  <si>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</si>
  <si>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</si>
  <si>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</si>
  <si>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</si>
  <si>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</si>
  <si>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</si>
  <si>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</si>
  <si>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</si>
  <si>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</si>
  <si>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</si>
  <si>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</si>
  <si>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</si>
  <si>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</si>
  <si>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</si>
  <si>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</si>
  <si>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</si>
  <si>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</si>
  <si>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</si>
  <si>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</si>
  <si>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</si>
  <si>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</si>
  <si>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</si>
  <si>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</si>
  <si>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</si>
  <si>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</si>
  <si>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</si>
  <si>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</si>
  <si>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</si>
  <si>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</si>
  <si>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</si>
  <si>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</si>
  <si>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</si>
  <si>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</si>
  <si>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</si>
  <si>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</si>
  <si>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</si>
  <si>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</si>
  <si>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</si>
  <si>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</si>
  <si>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</si>
  <si>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</si>
  <si>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</si>
  <si>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</si>
  <si>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</si>
  <si>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</si>
  <si>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</si>
  <si>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</si>
  <si>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</si>
  <si>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</si>
  <si>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</si>
  <si>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</si>
  <si>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</si>
  <si>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</si>
  <si>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</si>
  <si>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</si>
  <si>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</si>
  <si>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</si>
  <si>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</si>
  <si>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</si>
  <si>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</si>
  <si>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</si>
  <si>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</si>
  <si>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</si>
  <si>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</si>
  <si>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</si>
  <si>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</si>
  <si>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</si>
  <si>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</si>
  <si>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</si>
  <si>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</si>
  <si>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</si>
  <si>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</si>
  <si>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</si>
  <si>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</si>
  <si>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</si>
  <si>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</si>
  <si>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</si>
  <si>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</si>
  <si>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</si>
  <si>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</si>
  <si>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</si>
  <si>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</si>
  <si>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</si>
  <si>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</si>
  <si>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</si>
  <si>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</si>
  <si>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</si>
  <si>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</si>
  <si>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</si>
  <si>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</si>
  <si>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</si>
  <si>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</si>
  <si>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</si>
  <si>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</si>
  <si>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</si>
  <si>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</si>
  <si>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</si>
  <si>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</si>
  <si>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</si>
  <si>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</si>
  <si>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</si>
  <si>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</si>
  <si>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</si>
  <si>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</si>
  <si>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</si>
  <si>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</si>
  <si>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</si>
  <si>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</si>
  <si>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</si>
  <si>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</si>
  <si>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</si>
  <si>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</si>
  <si>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</si>
  <si>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</si>
  <si>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</si>
  <si>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</si>
  <si>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</si>
  <si>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</si>
  <si>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</si>
  <si>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</si>
  <si>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</si>
  <si>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</si>
  <si>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</si>
  <si>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</si>
  <si>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</si>
  <si>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</si>
  <si>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</si>
  <si>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</si>
  <si>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</si>
  <si>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</si>
  <si>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</si>
  <si>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</si>
  <si>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</si>
  <si>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</si>
  <si>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</si>
  <si>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</si>
  <si>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</si>
  <si>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</si>
  <si>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</si>
  <si>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</si>
  <si>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</si>
  <si>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</si>
  <si>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</si>
  <si>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</si>
  <si>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</si>
  <si>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</si>
  <si>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</si>
  <si>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</si>
  <si>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</si>
  <si>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</si>
  <si>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</si>
  <si>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</si>
  <si>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</si>
  <si>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</si>
  <si>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</si>
  <si>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</si>
  <si>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</si>
  <si>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</si>
  <si>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</si>
  <si>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</si>
  <si>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</si>
  <si>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</si>
  <si>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</si>
  <si>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</si>
  <si>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</si>
  <si>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</si>
  <si>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</si>
  <si>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</si>
  <si>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</si>
  <si>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</si>
  <si>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</si>
  <si>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</si>
  <si>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</si>
  <si>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</si>
  <si>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</si>
  <si>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</si>
  <si>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</si>
  <si>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</si>
  <si>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</si>
  <si>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</si>
  <si>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</si>
  <si>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</si>
  <si>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</si>
  <si>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</si>
  <si>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</si>
  <si>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</si>
  <si>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</si>
  <si>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</si>
  <si>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</si>
  <si>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</si>
  <si>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</si>
  <si>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</si>
  <si>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</si>
  <si>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</si>
  <si>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</si>
  <si>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</si>
  <si>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</si>
  <si>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</si>
  <si>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</si>
  <si>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</si>
  <si>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</si>
  <si>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</si>
  <si>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</si>
  <si>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</si>
  <si>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</si>
  <si>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</si>
  <si>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</si>
  <si>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</si>
  <si>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</si>
  <si>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</si>
  <si>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</si>
  <si>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</si>
  <si>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</si>
  <si>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</si>
  <si>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</si>
  <si>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</si>
  <si>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</si>
  <si>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</si>
  <si>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</si>
  <si>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</si>
  <si>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</si>
  <si>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</si>
  <si>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</si>
  <si>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</si>
  <si>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</si>
  <si>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</si>
  <si>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</si>
  <si>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</si>
  <si>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</si>
  <si>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</si>
  <si>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</si>
  <si>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</si>
  <si>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</si>
  <si>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</si>
  <si>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</si>
  <si>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</si>
  <si>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</si>
  <si>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</si>
  <si>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</si>
  <si>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</si>
  <si>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</si>
  <si>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</si>
  <si>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</si>
  <si>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</si>
  <si>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</si>
  <si>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</si>
  <si>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</si>
  <si>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</si>
  <si>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</si>
  <si>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</si>
  <si>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</si>
  <si>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</si>
  <si>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</si>
  <si>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</si>
  <si>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</si>
  <si>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</si>
  <si>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</si>
  <si>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</si>
  <si>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</si>
  <si>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</si>
  <si>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</si>
  <si>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</si>
  <si>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</si>
  <si>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</si>
  <si>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</si>
  <si>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</si>
  <si>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</si>
  <si>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</si>
  <si>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</si>
  <si>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</si>
  <si>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</si>
  <si>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</si>
  <si>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</si>
  <si>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</si>
  <si>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</si>
  <si>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</si>
  <si>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</si>
  <si>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</si>
  <si>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</si>
  <si>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</si>
  <si>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</si>
  <si>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</si>
  <si>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</si>
  <si>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</si>
  <si>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</si>
  <si>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</si>
  <si>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</si>
  <si>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</si>
  <si>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</si>
  <si>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</si>
  <si>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</si>
  <si>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</si>
  <si>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</si>
  <si>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</si>
  <si>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</si>
  <si>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</si>
  <si>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</si>
  <si>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</si>
  <si>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</si>
  <si>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</si>
  <si>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</si>
  <si>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</si>
  <si>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</si>
  <si>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</si>
  <si>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</si>
  <si>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</si>
  <si>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</si>
  <si>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</si>
  <si>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</si>
  <si>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</si>
  <si>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</si>
  <si>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</si>
  <si>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</si>
  <si>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</si>
  <si>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</si>
  <si>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</si>
  <si>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</si>
  <si>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</si>
  <si>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</si>
  <si>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</si>
  <si>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</si>
  <si>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</si>
  <si>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</si>
  <si>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</si>
  <si>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</si>
  <si>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</si>
  <si>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</si>
  <si>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</si>
  <si>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</si>
  <si>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</si>
  <si>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</si>
  <si>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</si>
  <si>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</si>
  <si>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</si>
  <si>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</si>
  <si>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</si>
  <si>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</si>
  <si>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</si>
  <si>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</si>
  <si>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</si>
  <si>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</si>
  <si>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</si>
  <si>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</si>
  <si>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</si>
  <si>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</si>
  <si>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</si>
  <si>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</si>
  <si>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</si>
  <si>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</si>
  <si>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</si>
  <si>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</si>
  <si>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</si>
  <si>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</si>
  <si>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</si>
  <si>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</si>
  <si>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</si>
  <si>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</si>
  <si>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</si>
  <si>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</si>
  <si>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</si>
  <si>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</si>
  <si>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</si>
  <si>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</si>
  <si>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</si>
  <si>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</si>
  <si>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</si>
  <si>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</si>
  <si>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</si>
  <si>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</si>
  <si>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</si>
  <si>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</si>
  <si>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</si>
  <si>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</si>
  <si>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</si>
  <si>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</si>
  <si>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</si>
  <si>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</si>
  <si>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</si>
  <si>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</si>
  <si>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</si>
  <si>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</si>
  <si>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</si>
  <si>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</si>
  <si>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</si>
  <si>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</si>
  <si>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</si>
  <si>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</si>
  <si>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</si>
  <si>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</si>
  <si>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</si>
  <si>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</si>
  <si>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</si>
  <si>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</si>
  <si>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</si>
  <si>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</si>
  <si>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</si>
  <si>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</si>
  <si>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</si>
  <si>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</si>
  <si>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</si>
  <si>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</si>
  <si>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</si>
  <si>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</si>
  <si>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</si>
  <si>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</si>
  <si>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</si>
  <si>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</si>
  <si>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</si>
  <si>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</si>
  <si>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</si>
  <si>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</si>
  <si>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</si>
  <si>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</si>
  <si>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</si>
  <si>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</si>
  <si>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</si>
  <si>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</si>
  <si>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</si>
  <si>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</si>
  <si>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</si>
  <si>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</si>
  <si>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</si>
  <si>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</si>
  <si>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</si>
  <si>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</si>
  <si>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</si>
  <si>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</si>
  <si>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</si>
  <si>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</si>
  <si>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</si>
  <si>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</si>
  <si>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</si>
  <si>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</si>
  <si>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</si>
  <si>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</si>
  <si>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</si>
  <si>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</si>
  <si>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</si>
  <si>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</si>
  <si>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</si>
  <si>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</si>
  <si>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</si>
  <si>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</si>
  <si>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</si>
  <si>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</si>
  <si>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</si>
  <si>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</si>
  <si>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</si>
  <si>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</si>
  <si>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</si>
  <si>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</si>
  <si>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</si>
  <si>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</si>
  <si>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</si>
  <si>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</si>
  <si>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</si>
  <si>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</si>
  <si>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</si>
  <si>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</si>
  <si>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</si>
  <si>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</si>
  <si>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</si>
  <si>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</si>
  <si>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</si>
  <si>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</si>
  <si>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</si>
  <si>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</si>
  <si>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</si>
  <si>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</si>
  <si>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</si>
  <si>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</si>
  <si>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</si>
  <si>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</si>
  <si>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</si>
  <si>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</si>
  <si>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</si>
  <si>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</si>
  <si>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</si>
  <si>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</si>
  <si>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</si>
  <si>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</si>
  <si>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</si>
  <si>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</si>
  <si>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</si>
  <si>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</si>
  <si>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</si>
  <si>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</si>
  <si>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</si>
  <si>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</si>
  <si>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</si>
  <si>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</si>
  <si>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</si>
  <si>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</si>
  <si>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</si>
  <si>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</si>
  <si>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</si>
  <si>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</si>
  <si>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</si>
  <si>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</si>
  <si>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</si>
  <si>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</si>
  <si>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</si>
  <si>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</si>
  <si>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</si>
  <si>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</si>
  <si>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</si>
  <si>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</si>
  <si>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</si>
  <si>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</si>
  <si>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</si>
  <si>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</si>
  <si>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</si>
  <si>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</si>
  <si>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</si>
  <si>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</si>
  <si>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</si>
  <si>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</si>
  <si>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</si>
  <si>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</si>
  <si>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</si>
  <si>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</si>
  <si>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</si>
  <si>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</si>
  <si>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</si>
  <si>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</si>
  <si>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</si>
  <si>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</si>
  <si>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</si>
  <si>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</si>
  <si>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</si>
  <si>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</si>
  <si>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</si>
  <si>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</si>
  <si>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</si>
  <si>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</si>
  <si>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</si>
  <si>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</si>
  <si>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</si>
  <si>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</si>
  <si>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</si>
  <si>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</si>
  <si>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</si>
  <si>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</si>
  <si>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</si>
  <si>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</si>
  <si>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</si>
  <si>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</si>
  <si>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</si>
  <si>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</si>
  <si>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</si>
  <si>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</si>
  <si>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</si>
  <si>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</si>
  <si>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</si>
  <si>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</si>
  <si>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</si>
  <si>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</si>
  <si>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</si>
  <si>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</si>
  <si>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</si>
  <si>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</si>
  <si>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</si>
  <si>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</si>
  <si>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</si>
  <si>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</si>
  <si>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</si>
  <si>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</si>
  <si>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</si>
  <si>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</si>
  <si>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</si>
  <si>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</si>
  <si>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</si>
  <si>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</si>
  <si>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</si>
  <si>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</si>
  <si>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</si>
  <si>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</si>
  <si>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</si>
  <si>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</si>
  <si>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</si>
  <si>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</si>
  <si>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</si>
  <si>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</si>
  <si>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</si>
  <si>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</si>
  <si>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</si>
  <si>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</si>
  <si>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</si>
  <si>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</si>
  <si>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</si>
  <si>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</si>
  <si>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</si>
  <si>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</si>
  <si>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</si>
  <si>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</si>
  <si>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</si>
  <si>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</si>
  <si>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</si>
  <si>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</si>
  <si>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</si>
  <si>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</si>
  <si>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</si>
  <si>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</si>
  <si>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</si>
  <si>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</si>
  <si>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</si>
  <si>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</si>
  <si>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</si>
  <si>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</si>
  <si>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</si>
  <si>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</si>
  <si>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</si>
  <si>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</si>
  <si>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</si>
  <si>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</si>
  <si>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</si>
  <si>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</si>
  <si>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</si>
  <si>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</si>
  <si>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</si>
  <si>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</si>
  <si>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</si>
  <si>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</si>
  <si>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</si>
  <si>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</si>
  <si>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</si>
  <si>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</si>
  <si>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</si>
  <si>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</si>
  <si>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</si>
  <si>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</si>
  <si>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</si>
  <si>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</si>
  <si>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</si>
  <si>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</si>
  <si>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</si>
  <si>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</si>
  <si>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</si>
  <si>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</si>
  <si>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</si>
  <si>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</si>
  <si>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</si>
  <si>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</si>
  <si>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</si>
  <si>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</si>
  <si>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</si>
  <si>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</si>
  <si>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</si>
  <si>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</si>
  <si>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</si>
  <si>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</si>
  <si>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</si>
  <si>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</si>
  <si>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</si>
  <si>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</si>
  <si>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</si>
  <si>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</si>
  <si>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</si>
  <si>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</si>
  <si>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</si>
  <si>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</si>
  <si>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</si>
  <si>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</si>
  <si>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</si>
  <si>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</si>
  <si>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</si>
  <si>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</si>
  <si>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</si>
  <si>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</si>
  <si>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</si>
  <si>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</si>
  <si>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</si>
  <si>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</si>
  <si>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</si>
  <si>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</si>
  <si>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</si>
  <si>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</si>
  <si>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</si>
  <si>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</si>
  <si>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</si>
  <si>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</si>
  <si>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</si>
  <si>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</si>
  <si>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</si>
  <si>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</si>
  <si>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</si>
  <si>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</si>
  <si>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</si>
  <si>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</si>
  <si>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</si>
  <si>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</si>
  <si>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</si>
  <si>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</si>
  <si>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</si>
  <si>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</si>
  <si>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</si>
  <si>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</si>
  <si>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</si>
  <si>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</si>
  <si>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</si>
  <si>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</si>
  <si>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</si>
  <si>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</si>
  <si>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</si>
  <si>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</si>
  <si>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</si>
  <si>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</si>
  <si>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</si>
  <si>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</si>
  <si>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</si>
  <si>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</si>
  <si>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</si>
  <si>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</si>
  <si>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</si>
  <si>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</si>
  <si>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</si>
  <si>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</si>
  <si>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</si>
  <si>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</si>
  <si>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</si>
  <si>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</si>
  <si>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</si>
  <si>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</si>
  <si>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</si>
  <si>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</si>
  <si>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</si>
  <si>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</si>
  <si>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</si>
  <si>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</si>
  <si>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</si>
  <si>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</si>
  <si>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</si>
  <si>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</si>
  <si>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</si>
  <si>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</si>
  <si>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</si>
  <si>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</si>
  <si>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</si>
  <si>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</si>
  <si>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</si>
  <si>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</si>
  <si>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</si>
  <si>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</si>
  <si>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</si>
  <si>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</si>
  <si>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</si>
  <si>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</si>
  <si>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</si>
  <si>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</si>
  <si>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</si>
  <si>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</si>
  <si>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</si>
  <si>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</si>
  <si>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</si>
  <si>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</si>
  <si>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</si>
  <si>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</si>
  <si>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</si>
  <si>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</si>
  <si>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</si>
  <si>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</si>
  <si>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</si>
  <si>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</si>
  <si>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</si>
  <si>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</si>
  <si>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</si>
  <si>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</si>
  <si>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</si>
  <si>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</si>
  <si>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</si>
  <si>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</si>
  <si>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</si>
  <si>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</si>
  <si>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</si>
  <si>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</si>
  <si>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</si>
  <si>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</si>
  <si>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</si>
  <si>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</si>
  <si>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</si>
  <si>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</si>
  <si>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</si>
  <si>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</si>
  <si>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</si>
  <si>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</si>
  <si>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</si>
  <si>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</si>
  <si>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</si>
  <si>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</si>
  <si>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</si>
  <si>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</si>
  <si>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</si>
  <si>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</si>
  <si>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</si>
  <si>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</si>
  <si>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</si>
  <si>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</si>
  <si>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</si>
  <si>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</si>
  <si>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</si>
  <si>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</si>
  <si>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</si>
  <si>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</si>
  <si>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</si>
  <si>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</si>
  <si>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</si>
  <si>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</si>
  <si>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</si>
  <si>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</si>
  <si>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</si>
  <si>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</si>
  <si>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</si>
  <si>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</si>
  <si>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</si>
  <si>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</si>
  <si>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</si>
  <si>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</si>
  <si>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</si>
  <si>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</si>
  <si>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</si>
  <si>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</si>
  <si>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</si>
  <si>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</si>
  <si>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</si>
  <si>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</si>
  <si>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</si>
  <si>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</si>
  <si>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</si>
  <si>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</si>
  <si>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</si>
  <si>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</si>
  <si>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</si>
  <si>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</si>
  <si>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</si>
  <si>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</si>
  <si>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</si>
  <si>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</si>
  <si>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</si>
  <si>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</si>
  <si>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</si>
  <si>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</si>
  <si>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</si>
  <si>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</si>
  <si>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</si>
  <si>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</si>
  <si>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</si>
  <si>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</si>
  <si>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</si>
  <si>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</si>
  <si>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</si>
  <si>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</si>
  <si>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</si>
  <si>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</si>
  <si>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</si>
  <si>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</si>
  <si>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</si>
  <si>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</si>
  <si>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</si>
  <si>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</si>
  <si>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</si>
  <si>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</si>
  <si>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</si>
  <si>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</si>
  <si>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</si>
  <si>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</si>
  <si>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</si>
  <si>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</si>
  <si>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</si>
  <si>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</si>
  <si>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</si>
  <si>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</si>
  <si>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</si>
  <si>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</si>
  <si>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</si>
  <si>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</si>
  <si>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</si>
  <si>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</si>
  <si>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</si>
  <si>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</si>
  <si>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</si>
  <si>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</si>
  <si>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</si>
  <si>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</si>
  <si>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</si>
  <si>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</si>
  <si>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</si>
  <si>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</si>
  <si>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</si>
  <si>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</si>
  <si>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</si>
  <si>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</si>
  <si>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</si>
  <si>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</si>
  <si>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</si>
  <si>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</si>
  <si>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</si>
  <si>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</si>
  <si>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</si>
  <si>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</si>
  <si>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</si>
  <si>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</si>
  <si>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</si>
  <si>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</si>
  <si>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</si>
  <si>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</si>
  <si>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</si>
  <si>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</si>
  <si>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</si>
  <si>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</si>
  <si>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</si>
  <si>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</si>
  <si>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</si>
  <si>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</si>
  <si>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</si>
  <si>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</si>
  <si>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</si>
  <si>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</si>
  <si>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</si>
  <si>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</si>
  <si>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</si>
  <si>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</si>
  <si>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</si>
  <si>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</si>
  <si>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</si>
  <si>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</si>
  <si>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</si>
  <si>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</si>
  <si>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</si>
  <si>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</si>
  <si>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</si>
  <si>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</si>
  <si>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</si>
  <si>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</si>
  <si>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</si>
  <si>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</si>
  <si>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</si>
  <si>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</si>
  <si>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</si>
  <si>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</si>
  <si>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</si>
  <si>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</si>
  <si>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</si>
  <si>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</si>
  <si>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</si>
  <si>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</si>
  <si>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</si>
  <si>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</si>
  <si>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</si>
  <si>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</si>
  <si>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</si>
  <si>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</si>
  <si>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</si>
  <si>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</si>
  <si>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</si>
  <si>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</si>
  <si>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</si>
  <si>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</si>
  <si>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</si>
  <si>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</si>
  <si>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</si>
  <si>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</si>
  <si>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</si>
  <si>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</si>
  <si>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</si>
  <si>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</si>
  <si>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</si>
  <si>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</si>
  <si>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</si>
  <si>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</si>
  <si>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</si>
  <si>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</si>
  <si>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</si>
  <si>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</si>
  <si>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</si>
  <si>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</si>
  <si>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</si>
  <si>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</si>
  <si>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</si>
  <si>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</si>
  <si>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</si>
  <si>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</si>
  <si>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</si>
  <si>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</si>
  <si>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</si>
  <si>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</si>
  <si>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</si>
  <si>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</si>
  <si>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</si>
  <si>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</si>
  <si>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</si>
  <si>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</si>
  <si>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</si>
  <si>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</si>
  <si>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</si>
  <si>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</si>
  <si>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</si>
  <si>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</si>
  <si>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</si>
  <si>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</si>
  <si>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</si>
  <si>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</si>
  <si>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</si>
  <si>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</si>
  <si>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</si>
  <si>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</si>
  <si>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</si>
  <si>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</si>
  <si>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</si>
  <si>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</si>
  <si>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</si>
  <si>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</si>
  <si>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</si>
  <si>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</si>
  <si>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</si>
  <si>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</si>
  <si>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</si>
  <si>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</si>
  <si>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</si>
  <si>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</si>
  <si>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</si>
  <si>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</si>
  <si>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</si>
  <si>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</si>
  <si>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</si>
  <si>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</si>
  <si>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</si>
  <si>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</si>
  <si>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</si>
  <si>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</si>
  <si>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</si>
  <si>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</si>
  <si>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</si>
  <si>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</si>
  <si>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</si>
  <si>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</si>
  <si>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</si>
  <si>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</si>
  <si>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</si>
  <si>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</si>
  <si>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</si>
  <si>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</si>
  <si>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</si>
  <si>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</si>
  <si>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</si>
  <si>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</si>
  <si>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</si>
  <si>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</si>
  <si>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</si>
  <si>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</si>
  <si>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</si>
  <si>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</si>
  <si>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</si>
  <si>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</si>
  <si>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</si>
  <si>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</si>
  <si>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</si>
  <si>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</si>
  <si>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</si>
  <si>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</si>
  <si>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</si>
  <si>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</si>
  <si>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</si>
  <si>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</si>
  <si>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</si>
  <si>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</si>
  <si>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</si>
  <si>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</si>
  <si>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</si>
  <si>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</si>
  <si>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</si>
  <si>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</si>
  <si>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</si>
  <si>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</si>
  <si>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</si>
  <si>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</si>
  <si>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</si>
  <si>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</si>
  <si>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</si>
  <si>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</si>
  <si>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</si>
  <si>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</si>
  <si>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</si>
  <si>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</si>
  <si>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</si>
  <si>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</si>
  <si>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</si>
  <si>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</si>
  <si>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</si>
  <si>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</si>
  <si>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</si>
  <si>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</si>
  <si>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</si>
  <si>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</si>
  <si>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</si>
  <si>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</si>
  <si>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</si>
  <si>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</si>
  <si>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</si>
  <si>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</si>
  <si>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</si>
  <si>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</si>
  <si>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</si>
  <si>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</si>
  <si>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</si>
  <si>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</si>
  <si>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</si>
  <si>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</si>
  <si>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</si>
  <si>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</si>
  <si>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</si>
  <si>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</si>
  <si>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</si>
  <si>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</si>
  <si>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</si>
  <si>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</si>
  <si>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</si>
  <si>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</si>
  <si>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</si>
  <si>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</si>
  <si>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</si>
  <si>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</si>
  <si>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</si>
  <si>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</si>
  <si>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</si>
  <si>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</si>
  <si>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</si>
  <si>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</si>
  <si>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</si>
  <si>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</si>
  <si>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</si>
  <si>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</si>
  <si>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</si>
  <si>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</si>
  <si>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</si>
  <si>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</si>
  <si>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</si>
  <si>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</si>
  <si>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</si>
  <si>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</si>
  <si>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</si>
  <si>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</si>
  <si>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</si>
  <si>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</si>
  <si>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</si>
  <si>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</si>
  <si>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</si>
  <si>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</si>
  <si>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</si>
  <si>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</si>
  <si>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</si>
  <si>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</si>
  <si>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</si>
  <si>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</si>
  <si>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</si>
  <si>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</si>
  <si>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</si>
  <si>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</si>
  <si>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</si>
  <si>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</si>
  <si>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</si>
  <si>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</si>
  <si>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</si>
  <si>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</si>
  <si>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</si>
  <si>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</si>
  <si>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</si>
  <si>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</si>
  <si>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</si>
  <si>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</si>
  <si>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</si>
  <si>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</si>
  <si>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</si>
  <si>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</si>
  <si>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</si>
  <si>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</si>
  <si>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</si>
  <si>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</si>
  <si>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</si>
  <si>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</si>
  <si>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</si>
  <si>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</si>
  <si>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</si>
  <si>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</si>
  <si>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</si>
  <si>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</si>
  <si>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</si>
  <si>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</si>
  <si>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</si>
  <si>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</si>
  <si>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</si>
  <si>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</si>
  <si>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</si>
  <si>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</si>
  <si>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</si>
  <si>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</si>
  <si>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</si>
  <si>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</si>
  <si>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</si>
  <si>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</si>
  <si>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</si>
  <si>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</si>
  <si>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</si>
  <si>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</si>
  <si>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</si>
  <si>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</si>
  <si>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</si>
  <si>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</si>
  <si>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</si>
  <si>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</si>
  <si>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</si>
  <si>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</si>
  <si>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</si>
  <si>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</si>
  <si>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</si>
  <si>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</si>
  <si>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</si>
  <si>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</si>
  <si>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</si>
  <si>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</si>
  <si>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</si>
  <si>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</si>
  <si>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</si>
  <si>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</si>
  <si>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</si>
  <si>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</si>
  <si>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</si>
  <si>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</si>
  <si>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</si>
  <si>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</si>
  <si>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</si>
  <si>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</si>
  <si>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</si>
  <si>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</si>
  <si>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</si>
  <si>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</si>
  <si>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</si>
  <si>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</si>
  <si>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</si>
  <si>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</si>
  <si>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</si>
  <si>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</si>
  <si>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</si>
  <si>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</si>
  <si>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</si>
  <si>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</si>
  <si>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</si>
  <si>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</si>
  <si>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</si>
  <si>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</si>
  <si>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</si>
  <si>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</si>
  <si>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</si>
  <si>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</si>
  <si>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</si>
  <si>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</si>
  <si>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</si>
  <si>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</si>
  <si>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</si>
  <si>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</si>
  <si>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</si>
  <si>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</si>
  <si>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</si>
  <si>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</si>
  <si>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</si>
  <si>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</si>
  <si>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</si>
  <si>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</si>
  <si>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</si>
  <si>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</si>
  <si>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</si>
  <si>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</si>
  <si>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</si>
  <si>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</si>
  <si>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</si>
  <si>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</si>
  <si>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</si>
  <si>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</si>
  <si>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</si>
  <si>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</si>
  <si>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</si>
  <si>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</si>
  <si>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</si>
  <si>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</si>
  <si>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</si>
  <si>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</si>
  <si>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</si>
  <si>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</si>
  <si>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</si>
  <si>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</si>
  <si>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</si>
  <si>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</si>
  <si>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</si>
  <si>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</si>
  <si>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</si>
  <si>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</si>
  <si>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</si>
  <si>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</si>
  <si>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</si>
  <si>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</si>
  <si>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</si>
  <si>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</si>
  <si>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</si>
  <si>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</si>
  <si>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</si>
  <si>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</si>
  <si>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</si>
  <si>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</si>
  <si>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</si>
  <si>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</si>
  <si>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</si>
  <si>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</si>
  <si>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</si>
  <si>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</si>
  <si>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</si>
  <si>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</si>
  <si>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</si>
  <si>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</si>
  <si>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</si>
  <si>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</si>
  <si>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</si>
  <si>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</si>
  <si>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</si>
  <si>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</si>
  <si>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</si>
  <si>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</si>
  <si>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</si>
  <si>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</si>
  <si>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</si>
  <si>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</si>
  <si>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</si>
  <si>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</si>
  <si>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</si>
  <si>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</si>
  <si>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</si>
  <si>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</si>
  <si>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</si>
  <si>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</si>
  <si>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</si>
  <si>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</si>
  <si>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</si>
  <si>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</si>
  <si>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</si>
  <si>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</si>
  <si>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</si>
  <si>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</si>
  <si>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</si>
  <si>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</si>
  <si>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</si>
  <si>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</si>
  <si>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</si>
  <si>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</si>
  <si>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</si>
  <si>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</si>
  <si>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</si>
  <si>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</si>
  <si>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</si>
  <si>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</si>
  <si>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</si>
  <si>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</si>
  <si>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</si>
  <si>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</si>
  <si>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</si>
  <si>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</si>
  <si>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</si>
  <si>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</si>
  <si>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</si>
  <si>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</si>
  <si>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</si>
  <si>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</si>
  <si>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</si>
  <si>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</si>
  <si>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</si>
  <si>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</si>
  <si>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</si>
  <si>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</si>
  <si>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</si>
  <si>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</si>
  <si>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</si>
  <si>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</si>
  <si>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</si>
  <si>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</si>
  <si>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</si>
  <si>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</si>
  <si>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</si>
  <si>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</si>
  <si>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</si>
  <si>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</si>
  <si>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</si>
  <si>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</si>
  <si>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</si>
  <si>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</si>
  <si>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</si>
  <si>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</si>
  <si>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</si>
  <si>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</si>
  <si>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</si>
  <si>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</si>
  <si>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</si>
  <si>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</si>
  <si>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</si>
  <si>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</si>
  <si>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</si>
  <si>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</si>
  <si>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</si>
  <si>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</si>
  <si>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</si>
  <si>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</si>
  <si>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</si>
  <si>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</si>
  <si>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</si>
  <si>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</si>
  <si>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</si>
  <si>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</si>
  <si>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</si>
  <si>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</si>
  <si>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</si>
  <si>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</si>
  <si>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</si>
  <si>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</si>
  <si>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</si>
  <si>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</si>
  <si>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</si>
  <si>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</si>
  <si>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</si>
  <si>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</si>
  <si>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</si>
  <si>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</si>
  <si>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</si>
  <si>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</si>
  <si>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</si>
  <si>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</si>
  <si>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</si>
  <si>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</si>
  <si>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</si>
  <si>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</si>
  <si>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</si>
  <si>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</si>
  <si>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</si>
  <si>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</si>
  <si>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</si>
  <si>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</si>
  <si>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</si>
  <si>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</si>
  <si>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</si>
  <si>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</si>
  <si>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</si>
  <si>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</si>
  <si>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</si>
  <si>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</si>
  <si>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</si>
  <si>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</si>
  <si>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</si>
  <si>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</si>
  <si>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</si>
  <si>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</si>
  <si>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</si>
  <si>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</si>
  <si>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</si>
  <si>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</si>
  <si>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</si>
  <si>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</si>
  <si>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</si>
  <si>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</si>
  <si>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</si>
  <si>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</si>
  <si>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</si>
  <si>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</si>
  <si>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</si>
  <si>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</si>
  <si>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</si>
  <si>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</si>
  <si>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</si>
  <si>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</si>
  <si>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</si>
  <si>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</si>
  <si>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</si>
  <si>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</si>
  <si>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</si>
  <si>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</si>
  <si>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</si>
  <si>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</si>
  <si>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</si>
  <si>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</si>
  <si>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</si>
  <si>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</si>
  <si>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</si>
  <si>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</si>
  <si>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</si>
  <si>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</si>
  <si>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</si>
  <si>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</si>
  <si>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</si>
  <si>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</si>
  <si>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</si>
  <si>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</si>
  <si>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</si>
  <si>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</si>
  <si>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</si>
  <si>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</si>
  <si>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</si>
  <si>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</si>
  <si>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</si>
  <si>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</si>
  <si>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</si>
  <si>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</si>
  <si>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</si>
  <si>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</si>
  <si>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</si>
  <si>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</si>
  <si>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</si>
  <si>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</si>
  <si>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</si>
  <si>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</si>
  <si>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</si>
  <si>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</si>
  <si>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</si>
  <si>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</si>
  <si>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</si>
  <si>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</si>
  <si>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</si>
  <si>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</si>
  <si>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</si>
  <si>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</si>
  <si>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</si>
  <si>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</si>
  <si>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</si>
  <si>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</si>
  <si>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</si>
  <si>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</si>
  <si>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</si>
  <si>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</si>
  <si>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</si>
  <si>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</si>
  <si>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</si>
  <si>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</si>
  <si>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</si>
  <si>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</si>
  <si>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</si>
  <si>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</si>
  <si>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</si>
  <si>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</si>
  <si>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</si>
  <si>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</si>
  <si>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</si>
  <si>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</si>
  <si>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</si>
  <si>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</si>
  <si>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</si>
  <si>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</si>
  <si>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</si>
  <si>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</si>
  <si>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</si>
  <si>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</si>
  <si>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</si>
  <si>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</si>
  <si>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</si>
  <si>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</si>
  <si>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</si>
  <si>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</si>
  <si>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</si>
  <si>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</si>
  <si>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</si>
  <si>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</si>
  <si>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</si>
  <si>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</si>
  <si>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</si>
  <si>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</si>
  <si>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</si>
  <si>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</si>
  <si>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</si>
  <si>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</si>
  <si>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</si>
  <si>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</si>
  <si>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</si>
  <si>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</si>
  <si>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</si>
  <si>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</si>
  <si>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</si>
  <si>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</si>
  <si>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</si>
  <si>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</si>
  <si>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</si>
  <si>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</si>
  <si>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</si>
  <si>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</si>
  <si>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</si>
  <si>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</si>
  <si>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</si>
  <si>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</si>
  <si>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</si>
  <si>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</si>
  <si>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</si>
  <si>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</si>
  <si>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</si>
  <si>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</si>
  <si>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</si>
  <si>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</si>
  <si>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</si>
  <si>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</si>
  <si>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</si>
  <si>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</si>
  <si>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</si>
  <si>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</si>
  <si>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</si>
  <si>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</si>
  <si>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</si>
  <si>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</si>
  <si>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</si>
  <si>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</si>
  <si>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</si>
  <si>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</si>
  <si>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</si>
  <si>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</si>
  <si>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</si>
  <si>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</si>
  <si>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</si>
  <si>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</si>
  <si>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</si>
  <si>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</si>
  <si>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</si>
  <si>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</si>
  <si>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</si>
  <si>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</si>
  <si>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</si>
  <si>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</si>
  <si>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</si>
  <si>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</si>
  <si>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</si>
  <si>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</si>
  <si>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</si>
  <si>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</si>
  <si>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</si>
  <si>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</si>
  <si>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</si>
  <si>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</si>
  <si>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</si>
  <si>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</si>
  <si>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</si>
  <si>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</si>
  <si>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</si>
  <si>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</si>
  <si>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</si>
  <si>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</si>
  <si>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</si>
  <si>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</si>
  <si>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</si>
  <si>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</si>
  <si>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</si>
  <si>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</si>
  <si>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</si>
  <si>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</si>
  <si>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</si>
  <si>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</si>
  <si>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</si>
  <si>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</si>
  <si>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</si>
  <si>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</si>
  <si>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</si>
  <si>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</si>
  <si>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</si>
  <si>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</si>
  <si>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</si>
  <si>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</si>
  <si>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</si>
  <si>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</si>
  <si>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</si>
  <si>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</si>
  <si>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</si>
  <si>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</si>
  <si>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</si>
  <si>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</si>
  <si>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</si>
  <si>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</si>
  <si>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</si>
  <si>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</si>
  <si>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</si>
  <si>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</si>
  <si>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</si>
  <si>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</si>
  <si>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</si>
  <si>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</si>
  <si>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</si>
  <si>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</si>
  <si>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</si>
  <si>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</si>
  <si>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</si>
  <si>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</si>
  <si>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</si>
  <si>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</si>
  <si>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</si>
  <si>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</si>
  <si>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</si>
  <si>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</si>
  <si>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</si>
  <si>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</si>
  <si>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</si>
  <si>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</si>
  <si>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</si>
  <si>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</si>
  <si>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</si>
  <si>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</si>
  <si>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</si>
  <si>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</si>
  <si>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</si>
  <si>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</si>
  <si>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</si>
  <si>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</si>
  <si>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</si>
  <si>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</si>
  <si>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</si>
  <si>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</si>
  <si>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</si>
  <si>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</si>
  <si>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</si>
  <si>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</si>
  <si>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</si>
  <si>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</si>
  <si>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</si>
  <si>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</si>
  <si>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</si>
  <si>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</si>
  <si>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</si>
  <si>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</si>
  <si>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</si>
  <si>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</si>
  <si>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</si>
  <si>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</si>
  <si>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</si>
  <si>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</si>
  <si>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</si>
  <si>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</si>
  <si>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</si>
  <si>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</si>
  <si>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</si>
  <si>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</si>
  <si>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</si>
  <si>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</si>
  <si>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</si>
  <si>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</si>
  <si>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</si>
  <si>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</si>
  <si>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</si>
  <si>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</si>
  <si>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</si>
  <si>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</si>
  <si>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</si>
  <si>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</si>
  <si>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</si>
  <si>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</si>
  <si>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</si>
  <si>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</si>
  <si>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</si>
  <si>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</si>
  <si>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</si>
  <si>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</si>
  <si>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</si>
  <si>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</si>
  <si>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</si>
  <si>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</si>
  <si>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</si>
  <si>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</si>
  <si>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</si>
  <si>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</si>
  <si>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</si>
  <si>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</si>
  <si>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</si>
  <si>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</si>
  <si>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</si>
  <si>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</si>
  <si>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</si>
  <si>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</si>
  <si>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</si>
  <si>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</si>
  <si>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</si>
  <si>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</si>
  <si>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</si>
  <si>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</si>
  <si>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</si>
  <si>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</si>
  <si>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</si>
  <si>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</si>
  <si>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</si>
  <si>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</si>
  <si>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</si>
  <si>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</si>
  <si>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</si>
  <si>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</si>
  <si>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</si>
  <si>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</si>
  <si>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</si>
  <si>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</si>
  <si>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</si>
  <si>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</si>
  <si>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</si>
  <si>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</si>
  <si>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</si>
  <si>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</si>
  <si>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</si>
  <si>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</si>
  <si>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</si>
  <si>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</si>
  <si>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</si>
  <si>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</si>
  <si>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</si>
  <si>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</si>
  <si>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</si>
  <si>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</si>
  <si>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</si>
  <si>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</si>
  <si>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</si>
  <si>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</si>
  <si>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</si>
  <si>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</si>
  <si>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</si>
  <si>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</si>
  <si>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</si>
  <si>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</si>
  <si>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</si>
  <si>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</si>
  <si>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</si>
  <si>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</si>
  <si>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</si>
  <si>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</si>
  <si>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</si>
  <si>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</si>
  <si>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</si>
  <si>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</si>
  <si>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</si>
  <si>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</si>
  <si>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</si>
  <si>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</si>
  <si>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</si>
  <si>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</si>
  <si>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</si>
  <si>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</si>
  <si>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</si>
  <si>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</si>
  <si>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</si>
  <si>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</si>
  <si>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</si>
  <si>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</si>
  <si>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</si>
  <si>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</si>
  <si>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</si>
  <si>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</si>
  <si>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</si>
  <si>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</si>
  <si>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</si>
  <si>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</si>
  <si>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</si>
  <si>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</si>
  <si>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</si>
  <si>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</si>
  <si>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</si>
  <si>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</si>
  <si>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</si>
  <si>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</si>
  <si>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</si>
  <si>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</si>
  <si>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</si>
  <si>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</si>
  <si>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</si>
  <si>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</si>
  <si>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</si>
  <si>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</si>
  <si>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</si>
  <si>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</si>
  <si>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</si>
  <si>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</si>
  <si>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</si>
  <si>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</si>
  <si>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</si>
  <si>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</si>
  <si>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</si>
  <si>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</si>
  <si>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</si>
  <si>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</si>
  <si>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</si>
  <si>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</si>
  <si>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</si>
  <si>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</si>
  <si>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</si>
  <si>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</si>
  <si>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</si>
  <si>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</si>
  <si>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</si>
  <si>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</si>
  <si>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</si>
  <si>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</si>
  <si>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</si>
  <si>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</si>
  <si>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</si>
  <si>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</si>
  <si>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</si>
  <si>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</si>
  <si>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</si>
  <si>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</si>
  <si>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</si>
  <si>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</si>
  <si>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</si>
  <si>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</si>
  <si>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</si>
  <si>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</si>
  <si>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</si>
  <si>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</si>
  <si>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</si>
  <si>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</si>
  <si>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</si>
  <si>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</si>
  <si>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</si>
  <si>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</si>
  <si>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</si>
  <si>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</si>
  <si>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</si>
  <si>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</si>
  <si>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</si>
  <si>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</si>
  <si>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</si>
  <si>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</si>
  <si>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</si>
  <si>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</si>
  <si>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</si>
  <si>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</si>
  <si>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</si>
  <si>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</si>
  <si>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</si>
  <si>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</si>
  <si>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</si>
  <si>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</si>
  <si>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</si>
  <si>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</si>
  <si>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</si>
  <si>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</si>
  <si>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</si>
  <si>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</si>
  <si>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</si>
  <si>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</si>
  <si>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</si>
  <si>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</si>
  <si>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</si>
  <si>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</si>
  <si>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</si>
  <si>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</si>
  <si>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</si>
  <si>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</si>
  <si>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</si>
  <si>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</si>
  <si>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</si>
  <si>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</si>
  <si>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</si>
  <si>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</si>
  <si>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</si>
  <si>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</si>
  <si>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</si>
  <si>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</si>
  <si>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</si>
  <si>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</si>
  <si>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</si>
  <si>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</si>
  <si>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</si>
  <si>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</si>
  <si>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</si>
  <si>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</si>
  <si>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</si>
  <si>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</si>
  <si>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</si>
  <si>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</si>
  <si>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</si>
  <si>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</si>
  <si>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</si>
  <si>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</si>
  <si>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</si>
  <si>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</si>
  <si>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</si>
  <si>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</si>
  <si>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</si>
  <si>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</si>
  <si>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</si>
  <si>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</si>
  <si>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</si>
  <si>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</si>
  <si>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</si>
  <si>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</si>
  <si>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</si>
  <si>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</si>
  <si>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</si>
  <si>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</si>
  <si>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</si>
  <si>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</si>
  <si>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</si>
  <si>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</si>
  <si>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</si>
  <si>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</si>
  <si>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</si>
  <si>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</si>
  <si>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</si>
  <si>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</si>
  <si>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</si>
  <si>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</si>
  <si>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</si>
  <si>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</si>
  <si>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</si>
  <si>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</si>
  <si>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</si>
  <si>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</si>
  <si>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</si>
  <si>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</si>
  <si>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</si>
  <si>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</si>
  <si>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</si>
  <si>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</si>
  <si>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</si>
  <si>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</si>
  <si>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</si>
  <si>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</si>
  <si>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</si>
  <si>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</si>
  <si>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</si>
  <si>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</si>
  <si>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</si>
  <si>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</si>
  <si>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</si>
  <si>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</si>
  <si>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</si>
  <si>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</si>
  <si>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</si>
  <si>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</si>
  <si>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</si>
  <si>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</si>
  <si>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</si>
  <si>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</si>
  <si>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</si>
  <si>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</si>
  <si>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</si>
  <si>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</si>
  <si>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</si>
  <si>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</si>
  <si>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</si>
  <si>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</si>
  <si>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</si>
  <si>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</si>
  <si>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</si>
  <si>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</si>
  <si>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</si>
  <si>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</si>
  <si>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</si>
  <si>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</si>
  <si>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</si>
  <si>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</si>
  <si>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</si>
  <si>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</si>
  <si>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</si>
  <si>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</si>
  <si>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</si>
  <si>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</si>
  <si>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</si>
  <si>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</si>
  <si>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</si>
  <si>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</si>
  <si>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</si>
  <si>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</si>
  <si>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</si>
  <si>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</si>
  <si>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</si>
  <si>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</si>
  <si>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</si>
  <si>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</si>
  <si>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</si>
  <si>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</si>
  <si>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</si>
  <si>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</si>
  <si>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</si>
  <si>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</si>
  <si>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</si>
  <si>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</si>
  <si>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</si>
  <si>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</si>
  <si>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</si>
  <si>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</si>
  <si>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</si>
  <si>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</si>
  <si>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</si>
  <si>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</si>
  <si>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</si>
  <si>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</si>
  <si>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</si>
  <si>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</si>
  <si>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</si>
  <si>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</si>
  <si>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</si>
  <si>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</si>
  <si>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</si>
  <si>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</si>
  <si>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</si>
  <si>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</si>
  <si>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</si>
  <si>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</si>
  <si>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</si>
  <si>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</si>
  <si>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</si>
  <si>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</si>
  <si>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</si>
  <si>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</si>
  <si>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</si>
  <si>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</si>
  <si>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</si>
  <si>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</si>
  <si>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</si>
  <si>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</si>
  <si>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</si>
  <si>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</si>
  <si>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</si>
  <si>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</si>
  <si>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</si>
  <si>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</si>
  <si>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</si>
  <si>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</si>
  <si>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</si>
  <si>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</si>
  <si>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</si>
  <si>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</si>
  <si>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</si>
  <si>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</si>
  <si>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</si>
  <si>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</si>
  <si>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</si>
  <si>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</si>
  <si>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</si>
  <si>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</si>
  <si>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</si>
  <si>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</si>
  <si>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</si>
  <si>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</si>
  <si>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</si>
  <si>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</si>
  <si>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</si>
  <si>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</si>
  <si>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</si>
  <si>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</si>
  <si>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</si>
  <si>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</si>
  <si>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</si>
  <si>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</si>
  <si>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</si>
  <si>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</si>
  <si>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</si>
  <si>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</si>
  <si>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</si>
  <si>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</si>
  <si>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</si>
  <si>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</si>
  <si>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</si>
  <si>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</si>
  <si>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</si>
  <si>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</si>
  <si>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</si>
  <si>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</si>
  <si>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</si>
  <si>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</si>
  <si>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</si>
  <si>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</si>
  <si>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</si>
  <si>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</si>
  <si>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</si>
  <si>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</si>
  <si>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</si>
  <si>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</si>
  <si>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</si>
  <si>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</si>
  <si>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</si>
  <si>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</si>
  <si>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</si>
  <si>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</si>
  <si>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</si>
  <si>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</si>
  <si>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</si>
  <si>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</si>
  <si>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</si>
  <si>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</si>
  <si>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</si>
  <si>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</si>
  <si>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</si>
  <si>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</si>
  <si>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</si>
  <si>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</si>
  <si>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</si>
  <si>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</si>
  <si>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</si>
  <si>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</si>
  <si>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</si>
  <si>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</si>
  <si>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</si>
  <si>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</si>
  <si>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</si>
  <si>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</si>
  <si>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</si>
  <si>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</si>
  <si>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</si>
  <si>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</si>
  <si>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</si>
  <si>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</si>
  <si>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</si>
  <si>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</si>
  <si>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</si>
  <si>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</si>
  <si>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</si>
  <si>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</si>
  <si>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</si>
  <si>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</si>
  <si>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</si>
  <si>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</si>
  <si>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</si>
  <si>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</si>
  <si>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</si>
  <si>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</si>
  <si>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</si>
  <si>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</si>
  <si>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</si>
  <si>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</si>
  <si>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</si>
  <si>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</si>
  <si>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</si>
  <si>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</si>
  <si>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</si>
  <si>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</si>
  <si>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</si>
  <si>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</si>
  <si>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</si>
  <si>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</si>
  <si>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</si>
  <si>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</si>
  <si>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</si>
  <si>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</si>
  <si>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</si>
  <si>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</si>
  <si>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</si>
  <si>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</si>
  <si>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</si>
  <si>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</si>
  <si>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</si>
  <si>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</si>
  <si>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</si>
  <si>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</si>
  <si>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</si>
  <si>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</si>
  <si>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</si>
  <si>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</si>
  <si>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</si>
  <si>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</si>
  <si>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</si>
  <si>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</si>
  <si>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</si>
  <si>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</si>
  <si>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</si>
  <si>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</si>
  <si>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</si>
  <si>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</si>
  <si>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</si>
  <si>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</si>
  <si>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</si>
  <si>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</si>
  <si>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</si>
  <si>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</si>
  <si>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</si>
  <si>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</si>
  <si>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</si>
  <si>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</si>
  <si>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</si>
  <si>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</si>
  <si>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</si>
  <si>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</si>
  <si>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</si>
  <si>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</si>
  <si>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</si>
  <si>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</si>
  <si>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</si>
  <si>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</si>
  <si>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</si>
  <si>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</si>
  <si>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</si>
  <si>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</si>
  <si>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</si>
  <si>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</si>
  <si>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</si>
  <si>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</si>
  <si>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</si>
  <si>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</si>
  <si>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</si>
  <si>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</si>
  <si>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</si>
  <si>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</si>
  <si>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</si>
  <si>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</si>
  <si>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</si>
  <si>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</si>
  <si>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</si>
  <si>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</si>
  <si>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</si>
  <si>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</si>
  <si>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</si>
  <si>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</si>
  <si>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</si>
  <si>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</si>
  <si>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</si>
  <si>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</si>
  <si>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</si>
  <si>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</si>
  <si>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</si>
  <si>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</si>
  <si>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</si>
  <si>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</si>
  <si>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</si>
  <si>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</si>
  <si>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</si>
  <si>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</si>
  <si>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</si>
  <si>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</si>
  <si>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</si>
  <si>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</si>
  <si>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</si>
  <si>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</si>
  <si>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</si>
  <si>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</si>
  <si>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</si>
  <si>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</si>
  <si>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</si>
  <si>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</si>
  <si>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</si>
  <si>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</si>
  <si>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</si>
  <si>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</si>
  <si>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</si>
  <si>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</si>
  <si>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</si>
  <si>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</si>
  <si>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</si>
  <si>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</si>
  <si>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</si>
  <si>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</si>
  <si>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</si>
  <si>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</si>
  <si>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</si>
  <si>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</si>
  <si>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</si>
  <si>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</si>
  <si>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</si>
  <si>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</si>
  <si>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</si>
  <si>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</si>
  <si>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</si>
  <si>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</si>
  <si>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</si>
  <si>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</si>
  <si>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</si>
  <si>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</si>
  <si>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</si>
  <si>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</si>
  <si>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</si>
  <si>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</si>
  <si>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</si>
  <si>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</si>
  <si>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</si>
  <si>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</si>
  <si>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</si>
  <si>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</si>
  <si>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</si>
  <si>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</si>
  <si>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</si>
  <si>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</si>
  <si>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</si>
  <si>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</si>
  <si>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</si>
  <si>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</si>
  <si>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</si>
  <si>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</si>
  <si>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</si>
  <si>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</si>
  <si>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</si>
  <si>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</si>
  <si>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</si>
  <si>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</si>
  <si>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</si>
  <si>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</si>
  <si>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</si>
  <si>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</si>
  <si>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</si>
  <si>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</si>
  <si>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</si>
  <si>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</si>
  <si>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</si>
  <si>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</si>
  <si>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</si>
  <si>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</si>
  <si>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</si>
  <si>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</si>
  <si>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</si>
  <si>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</si>
  <si>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</si>
  <si>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</si>
  <si>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</si>
  <si>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</si>
  <si>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</si>
  <si>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</si>
  <si>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</si>
  <si>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</si>
  <si>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</si>
  <si>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</si>
  <si>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</si>
  <si>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</si>
  <si>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</si>
  <si>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</si>
  <si>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</si>
  <si>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</si>
  <si>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</si>
  <si>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</si>
  <si>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</si>
  <si>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</si>
  <si>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</si>
  <si>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</si>
  <si>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</si>
  <si>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</si>
  <si>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</si>
  <si>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</si>
  <si>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</si>
  <si>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</si>
  <si>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</si>
  <si>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</si>
  <si>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</si>
  <si>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</si>
  <si>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</si>
  <si>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</si>
  <si>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</si>
  <si>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</si>
  <si>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</si>
  <si>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</si>
  <si>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</si>
  <si>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</si>
  <si>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</si>
  <si>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</si>
  <si>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</si>
  <si>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</si>
  <si>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</si>
  <si>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</si>
  <si>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</si>
  <si>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</si>
  <si>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</si>
  <si>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</si>
  <si>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</si>
  <si>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</si>
  <si>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</si>
  <si>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</si>
  <si>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</si>
  <si>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</si>
  <si>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</si>
  <si>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</si>
  <si>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</si>
  <si>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</si>
  <si>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</si>
  <si>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</si>
  <si>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</si>
  <si>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</si>
  <si>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</si>
  <si>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</si>
  <si>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</si>
  <si>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</si>
  <si>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</si>
  <si>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</si>
  <si>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</si>
  <si>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</si>
  <si>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</si>
  <si>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</si>
  <si>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</si>
  <si>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</si>
  <si>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</si>
  <si>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</si>
  <si>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</si>
  <si>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</si>
  <si>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</si>
  <si>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</si>
  <si>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</si>
  <si>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</si>
  <si>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</si>
  <si>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</si>
  <si>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</si>
  <si>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</si>
  <si>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</si>
  <si>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</si>
  <si>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</si>
  <si>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</si>
  <si>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</si>
  <si>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</si>
  <si>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</si>
  <si>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</si>
  <si>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</si>
  <si>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</si>
  <si>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</si>
  <si>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</si>
  <si>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</si>
  <si>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</si>
  <si>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</si>
  <si>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</si>
  <si>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</si>
  <si>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</si>
  <si>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</si>
  <si>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</si>
  <si>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</si>
  <si>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</si>
  <si>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</si>
  <si>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</si>
  <si>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</si>
  <si>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</si>
  <si>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</si>
  <si>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</si>
  <si>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</si>
  <si>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</si>
  <si>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</si>
  <si>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</si>
  <si>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</si>
  <si>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</si>
  <si>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</si>
  <si>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</si>
  <si>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</si>
  <si>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</si>
  <si>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</si>
  <si>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</si>
  <si>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</si>
  <si>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</si>
  <si>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</si>
  <si>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</si>
  <si>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</si>
  <si>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</si>
  <si>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</si>
  <si>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</si>
  <si>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</si>
  <si>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</si>
  <si>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</si>
  <si>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</si>
  <si>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</si>
  <si>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</si>
  <si>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</si>
  <si>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</si>
  <si>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</si>
  <si>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</si>
  <si>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</si>
  <si>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</si>
  <si>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</si>
  <si>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</si>
  <si>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</si>
  <si>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</si>
  <si>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</si>
  <si>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</si>
  <si>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</si>
  <si>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</si>
  <si>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</si>
  <si>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</si>
  <si>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</si>
  <si>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</si>
  <si>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</si>
  <si>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</si>
  <si>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</si>
  <si>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</si>
  <si>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</si>
  <si>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</si>
  <si>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</si>
  <si>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</si>
  <si>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</si>
  <si>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</si>
  <si>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</si>
  <si>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</si>
  <si>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</si>
  <si>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</si>
  <si>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</si>
  <si>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</si>
  <si>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</si>
  <si>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</si>
  <si>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</si>
  <si>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</si>
  <si>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</si>
  <si>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</si>
  <si>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</si>
  <si>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</si>
  <si>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</si>
  <si>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</si>
  <si>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</si>
  <si>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</si>
  <si>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</si>
  <si>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</si>
  <si>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</si>
  <si>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</si>
  <si>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</si>
  <si>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</si>
  <si>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</si>
  <si>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</si>
  <si>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</si>
  <si>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</si>
  <si>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</si>
  <si>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</si>
  <si>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</si>
  <si>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</si>
  <si>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</si>
  <si>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</si>
  <si>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</si>
  <si>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</si>
  <si>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</si>
  <si>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</si>
  <si>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</si>
  <si>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</si>
  <si>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</si>
  <si>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</si>
  <si>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</si>
  <si>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</si>
  <si>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</si>
  <si>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</si>
  <si>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</si>
  <si>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</si>
  <si>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</si>
  <si>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</si>
  <si>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</si>
  <si>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</si>
  <si>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</si>
  <si>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</si>
  <si>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</si>
  <si>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</si>
  <si>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</si>
  <si>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</si>
  <si>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</si>
  <si>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</si>
  <si>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</si>
  <si>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</si>
  <si>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</si>
  <si>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</si>
  <si>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</si>
  <si>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</si>
  <si>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</si>
  <si>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</si>
  <si>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</si>
  <si>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</si>
  <si>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</si>
  <si>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</si>
  <si>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</si>
  <si>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</si>
  <si>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</si>
  <si>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</si>
  <si>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</si>
  <si>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</si>
  <si>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</si>
  <si>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</si>
  <si>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</si>
  <si>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</si>
  <si>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</si>
  <si>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</si>
  <si>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</si>
  <si>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</si>
  <si>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</si>
  <si>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</si>
  <si>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</si>
  <si>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</si>
  <si>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</si>
  <si>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</si>
  <si>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</si>
  <si>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</si>
  <si>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</si>
  <si>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</si>
  <si>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</si>
  <si>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</si>
  <si>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</si>
  <si>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</si>
  <si>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</si>
  <si>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</si>
  <si>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</si>
  <si>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</si>
  <si>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</si>
  <si>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</si>
  <si>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</si>
  <si>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</si>
  <si>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</si>
  <si>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</si>
  <si>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</si>
  <si>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</si>
  <si>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</si>
  <si>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</si>
  <si>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</si>
  <si>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</si>
  <si>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</si>
  <si>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</si>
  <si>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</si>
  <si>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</si>
  <si>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</si>
  <si>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</si>
  <si>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</si>
  <si>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</si>
  <si>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</si>
  <si>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</si>
  <si>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</si>
  <si>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</si>
  <si>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</si>
  <si>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</si>
  <si>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</si>
  <si>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</si>
  <si>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</si>
  <si>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</si>
  <si>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</si>
  <si>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</si>
  <si>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</si>
  <si>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</si>
  <si>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</si>
  <si>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</si>
  <si>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</si>
  <si>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</si>
  <si>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</si>
  <si>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</si>
  <si>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</si>
  <si>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</si>
  <si>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</si>
  <si>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</si>
  <si>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</si>
  <si>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</si>
  <si>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</si>
  <si>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</si>
  <si>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</si>
  <si>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</si>
  <si>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</si>
  <si>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</si>
  <si>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</si>
  <si>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</si>
  <si>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</si>
  <si>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</si>
  <si>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</si>
  <si>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</si>
  <si>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</si>
  <si>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</si>
  <si>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</si>
  <si>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</si>
  <si>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</si>
  <si>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</si>
  <si>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</si>
  <si>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</si>
  <si>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</si>
  <si>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</si>
  <si>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</si>
  <si>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</si>
  <si>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</si>
  <si>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</si>
  <si>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</si>
  <si>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</si>
  <si>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</si>
  <si>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</si>
  <si>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</si>
  <si>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</si>
  <si>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</si>
  <si>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</si>
  <si>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</si>
  <si>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</si>
  <si>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</si>
  <si>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</si>
  <si>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</si>
  <si>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</si>
  <si>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</si>
  <si>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</si>
  <si>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</si>
  <si>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</si>
  <si>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</si>
  <si>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</si>
  <si>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</si>
  <si>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</si>
  <si>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</si>
  <si>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</si>
  <si>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</si>
  <si>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</si>
  <si>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</si>
  <si>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</si>
  <si>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</si>
  <si>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</si>
  <si>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</si>
  <si>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</si>
  <si>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</si>
  <si>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</si>
  <si>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</si>
  <si>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</si>
  <si>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</si>
  <si>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</si>
  <si>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</si>
  <si>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</si>
  <si>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</si>
  <si>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</si>
  <si>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</si>
  <si>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</si>
  <si>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</si>
  <si>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</si>
  <si>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</si>
  <si>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</si>
  <si>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</si>
  <si>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</si>
  <si>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</si>
  <si>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</si>
  <si>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</si>
  <si>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</si>
  <si>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</si>
  <si>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</si>
  <si>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</si>
  <si>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</si>
  <si>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</si>
  <si>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</si>
  <si>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</si>
  <si>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</si>
  <si>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</si>
  <si>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</si>
  <si>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</si>
  <si>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</si>
  <si>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</si>
  <si>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</si>
  <si>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</si>
  <si>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</si>
  <si>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</si>
  <si>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</si>
  <si>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</si>
  <si>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</si>
  <si>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</si>
  <si>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</si>
  <si>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</si>
  <si>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</si>
  <si>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</si>
  <si>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</si>
  <si>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</si>
  <si>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</si>
  <si>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</si>
  <si>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</si>
  <si>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</si>
  <si>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</si>
  <si>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</si>
  <si>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</si>
  <si>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</si>
  <si>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</si>
  <si>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</si>
  <si>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</si>
  <si>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</si>
  <si>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</si>
  <si>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</si>
  <si>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</si>
  <si>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</si>
  <si>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</si>
  <si>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</si>
  <si>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</si>
  <si>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</si>
  <si>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</si>
  <si>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</si>
  <si>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</si>
  <si>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</si>
  <si>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</si>
  <si>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</si>
  <si>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</si>
  <si>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</si>
  <si>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</si>
  <si>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</si>
  <si>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</si>
  <si>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</si>
  <si>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</si>
  <si>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</si>
  <si>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</si>
  <si>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</si>
  <si>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</si>
  <si>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</si>
  <si>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</si>
  <si>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</si>
  <si>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</si>
  <si>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</si>
  <si>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</si>
  <si>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</si>
  <si>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</si>
  <si>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</si>
  <si>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</si>
  <si>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</si>
  <si>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</si>
  <si>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</si>
  <si>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</si>
  <si>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</si>
  <si>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</si>
  <si>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</si>
  <si>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</si>
  <si>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</si>
  <si>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</si>
  <si>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</si>
  <si>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</si>
  <si>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</si>
  <si>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</si>
  <si>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</si>
  <si>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</si>
  <si>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</si>
  <si>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</si>
  <si>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</si>
  <si>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</si>
  <si>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</si>
  <si>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</si>
  <si>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</si>
  <si>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</si>
  <si>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</si>
  <si>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</si>
  <si>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</si>
  <si>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</si>
  <si>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</si>
  <si>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</si>
  <si>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</si>
  <si>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</si>
  <si>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</si>
  <si>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</si>
  <si>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</si>
  <si>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</si>
  <si>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</si>
  <si>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</si>
  <si>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</si>
  <si>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</si>
  <si>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</si>
  <si>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</si>
  <si>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</si>
  <si>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</si>
  <si>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</si>
  <si>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</si>
  <si>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</si>
  <si>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</si>
  <si>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</si>
  <si>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</si>
  <si>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</si>
  <si>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</si>
  <si>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</si>
  <si>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</si>
  <si>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</si>
  <si>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</si>
  <si>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</si>
  <si>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</si>
  <si>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</si>
  <si>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</si>
  <si>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</si>
  <si>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</si>
  <si>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</si>
  <si>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</si>
  <si>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</si>
  <si>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</si>
  <si>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</si>
  <si>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</si>
  <si>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</si>
  <si>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</si>
  <si>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</si>
  <si>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</si>
  <si>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</si>
  <si>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</si>
  <si>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</si>
  <si>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</si>
  <si>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</si>
  <si>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</si>
  <si>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</si>
  <si>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</si>
  <si>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</si>
  <si>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</si>
  <si>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</si>
  <si>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</si>
  <si>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</si>
  <si>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</si>
  <si>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</si>
  <si>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</si>
  <si>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</si>
  <si>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</si>
  <si>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</si>
  <si>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</si>
  <si>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</si>
  <si>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</si>
  <si>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</si>
  <si>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</si>
  <si>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</si>
  <si>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</si>
  <si>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</si>
  <si>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</si>
  <si>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</si>
  <si>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</si>
  <si>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</si>
  <si>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</si>
  <si>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</si>
  <si>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</si>
  <si>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</si>
  <si>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</si>
  <si>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</si>
  <si>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</si>
  <si>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</si>
  <si>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</si>
  <si>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</si>
  <si>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</si>
  <si>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</si>
  <si>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</si>
  <si>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</si>
  <si>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</si>
  <si>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</si>
  <si>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</si>
  <si>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</si>
  <si>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</si>
  <si>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</si>
  <si>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</si>
  <si>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</si>
  <si>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</si>
  <si>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</si>
  <si>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</si>
  <si>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</si>
  <si>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</si>
  <si>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</si>
  <si>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</si>
  <si>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</si>
  <si>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</si>
  <si>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</si>
  <si>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</si>
  <si>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</si>
  <si>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</si>
  <si>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</si>
  <si>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</si>
  <si>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</si>
  <si>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</si>
  <si>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</si>
  <si>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</si>
  <si>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</si>
  <si>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</si>
  <si>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</si>
  <si>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</si>
  <si>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</si>
  <si>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</si>
  <si>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</si>
  <si>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</si>
  <si>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</si>
  <si>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</si>
  <si>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</si>
  <si>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</si>
  <si>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</si>
  <si>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</si>
  <si>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</si>
  <si>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</si>
  <si>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</si>
  <si>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</si>
  <si>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</si>
  <si>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</si>
  <si>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</si>
  <si>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</si>
  <si>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</si>
  <si>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</si>
  <si>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</si>
  <si>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</si>
  <si>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</si>
  <si>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</si>
  <si>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</si>
  <si>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</si>
  <si>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</si>
  <si>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</si>
  <si>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</si>
  <si>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</si>
  <si>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</si>
  <si>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</si>
  <si>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</si>
  <si>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</si>
  <si>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</si>
  <si>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</si>
  <si>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</si>
  <si>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</si>
  <si>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</si>
  <si>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</si>
  <si>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</si>
  <si>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</si>
  <si>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</si>
  <si>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</si>
  <si>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</si>
  <si>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</si>
  <si>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</si>
  <si>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</si>
  <si>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</si>
  <si>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</si>
  <si>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</si>
  <si>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</si>
  <si>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</si>
  <si>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</si>
  <si>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</si>
  <si>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</si>
  <si>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</si>
  <si>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</si>
  <si>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</si>
  <si>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</si>
  <si>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</si>
  <si>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</si>
  <si>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</si>
  <si>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</si>
  <si>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</si>
  <si>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</si>
  <si>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</si>
  <si>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</si>
  <si>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</si>
  <si>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</si>
  <si>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</si>
  <si>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</si>
  <si>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</si>
  <si>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</si>
  <si>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</si>
  <si>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</si>
  <si>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</si>
  <si>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</si>
  <si>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</si>
  <si>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</si>
  <si>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</si>
  <si>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</si>
  <si>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</si>
  <si>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</si>
  <si>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</si>
  <si>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</si>
  <si>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</si>
  <si>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</si>
  <si>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</si>
  <si>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</si>
  <si>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</si>
  <si>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</si>
  <si>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</si>
  <si>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</si>
  <si>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</si>
  <si>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</si>
  <si>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</si>
  <si>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</si>
  <si>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</si>
  <si>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</si>
  <si>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</si>
  <si>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</si>
  <si>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</si>
  <si>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</si>
  <si>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</si>
  <si>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</si>
  <si>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</si>
  <si>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</si>
  <si>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</si>
  <si>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</si>
  <si>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</si>
  <si>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</si>
  <si>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</si>
  <si>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</si>
  <si>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</si>
  <si>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</si>
  <si>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</si>
  <si>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</si>
  <si>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</si>
  <si>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</si>
  <si>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</si>
  <si>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</si>
  <si>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</si>
  <si>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</si>
  <si>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</si>
  <si>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</si>
  <si>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</si>
  <si>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</si>
  <si>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</si>
  <si>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</si>
  <si>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</si>
  <si>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</si>
  <si>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</si>
  <si>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</si>
  <si>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</si>
  <si>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</si>
  <si>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</si>
  <si>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</si>
  <si>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</si>
  <si>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</si>
  <si>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</si>
  <si>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</si>
  <si>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</si>
  <si>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</si>
  <si>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</si>
  <si>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</si>
  <si>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</si>
  <si>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</si>
  <si>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</si>
  <si>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</si>
  <si>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</si>
  <si>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</si>
  <si>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</si>
  <si>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</si>
  <si>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</si>
  <si>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</si>
  <si>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</si>
  <si>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</si>
  <si>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</si>
  <si>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</si>
  <si>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</si>
  <si>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</si>
  <si>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</si>
  <si>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</si>
  <si>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</si>
  <si>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</si>
  <si>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</si>
  <si>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</si>
  <si>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</si>
  <si>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</si>
  <si>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</si>
  <si>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</si>
  <si>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</si>
  <si>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</si>
  <si>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</si>
  <si>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</si>
  <si>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</si>
  <si>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</si>
  <si>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</si>
  <si>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</si>
  <si>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</si>
  <si>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</si>
  <si>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</si>
  <si>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</si>
  <si>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</si>
  <si>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</si>
  <si>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</si>
  <si>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</si>
  <si>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</si>
  <si>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</si>
  <si>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</si>
  <si>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</si>
  <si>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</si>
  <si>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</si>
  <si>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</si>
  <si>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</si>
  <si>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</si>
  <si>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</si>
  <si>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</si>
  <si>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</si>
  <si>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</si>
  <si>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</si>
  <si>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</si>
  <si>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</si>
  <si>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</si>
  <si>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</si>
  <si>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</si>
  <si>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</si>
  <si>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</si>
  <si>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</si>
  <si>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</si>
  <si>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</si>
  <si>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</si>
  <si>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</si>
  <si>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</si>
  <si>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</si>
  <si>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</si>
  <si>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</si>
  <si>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</si>
  <si>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</si>
  <si>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</si>
  <si>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</si>
  <si>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</si>
  <si>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</si>
  <si>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</si>
  <si>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</si>
  <si>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</si>
  <si>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</si>
  <si>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</si>
  <si>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</si>
  <si>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</si>
  <si>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</si>
  <si>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</si>
  <si>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</si>
  <si>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</si>
  <si>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</si>
  <si>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</si>
  <si>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</si>
  <si>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</si>
  <si>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</si>
  <si>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</si>
  <si>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</si>
  <si>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</si>
  <si>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</si>
  <si>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</si>
  <si>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</si>
  <si>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</si>
  <si>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</si>
  <si>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</si>
  <si>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</si>
  <si>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</si>
  <si>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</si>
  <si>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</si>
  <si>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</si>
  <si>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</si>
  <si>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</si>
  <si>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</si>
  <si>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</si>
  <si>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</si>
  <si>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</si>
  <si>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</si>
  <si>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</si>
  <si>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</si>
  <si>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</si>
  <si>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</si>
  <si>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</si>
  <si>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</si>
  <si>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</si>
  <si>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</si>
  <si>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</si>
  <si>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</si>
  <si>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</si>
  <si>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</si>
  <si>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</si>
  <si>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</si>
  <si>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</si>
  <si>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</si>
  <si>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</si>
  <si>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</si>
  <si>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</si>
  <si>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</si>
  <si>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</si>
  <si>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</si>
  <si>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</si>
  <si>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</si>
  <si>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</si>
  <si>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</si>
  <si>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</si>
  <si>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</si>
  <si>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</si>
  <si>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</si>
  <si>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</si>
  <si>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</si>
  <si>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</si>
  <si>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</si>
  <si>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</si>
  <si>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</si>
  <si>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</si>
  <si>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</si>
  <si>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</si>
  <si>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</si>
  <si>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</si>
  <si>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</si>
  <si>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</si>
  <si>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</si>
  <si>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</si>
  <si>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</si>
  <si>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</si>
  <si>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</si>
  <si>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</si>
  <si>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</si>
  <si>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</si>
  <si>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</si>
  <si>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</si>
  <si>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</si>
  <si>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</si>
  <si>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</si>
  <si>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</si>
  <si>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</si>
  <si>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</si>
  <si>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</si>
  <si>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</si>
  <si>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</si>
  <si>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</si>
  <si>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</si>
  <si>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</si>
  <si>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</si>
  <si>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</si>
  <si>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</si>
  <si>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</si>
  <si>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</si>
  <si>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</si>
  <si>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</si>
  <si>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</si>
  <si>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</si>
  <si>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</si>
  <si>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</si>
  <si>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</si>
  <si>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</si>
  <si>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</si>
  <si>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</si>
  <si>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</si>
  <si>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</si>
  <si>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</si>
  <si>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</si>
  <si>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</si>
  <si>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</si>
  <si>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</si>
  <si>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</si>
  <si>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</si>
  <si>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</si>
  <si>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</si>
  <si>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</si>
  <si>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</si>
  <si>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</si>
  <si>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</si>
  <si>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</si>
  <si>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</si>
  <si>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</si>
  <si>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</si>
  <si>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</si>
  <si>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</si>
  <si>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</si>
  <si>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</si>
  <si>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</si>
  <si>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</si>
  <si>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</si>
  <si>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</si>
  <si>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</si>
  <si>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</si>
  <si>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</si>
  <si>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</si>
  <si>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</si>
  <si>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</si>
  <si>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</si>
  <si>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</si>
  <si>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</si>
  <si>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</si>
  <si>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</si>
  <si>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</si>
  <si>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</si>
  <si>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</si>
  <si>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</si>
  <si>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</si>
  <si>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</si>
  <si>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</si>
  <si>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</si>
  <si>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</si>
  <si>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</si>
  <si>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</si>
  <si>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</si>
  <si>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</si>
  <si>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</si>
  <si>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</si>
  <si>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</si>
  <si>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</si>
  <si>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</si>
  <si>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</si>
  <si>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</si>
  <si>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</si>
  <si>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</si>
  <si>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</si>
  <si>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</si>
  <si>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</si>
  <si>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</si>
  <si>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</si>
  <si>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</si>
  <si>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</si>
  <si>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</si>
  <si>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</si>
  <si>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</si>
  <si>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</si>
  <si>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</si>
  <si>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</si>
  <si>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</si>
  <si>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</si>
  <si>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</si>
  <si>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</si>
  <si>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</si>
  <si>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</si>
  <si>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</si>
  <si>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</si>
  <si>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</si>
  <si>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</si>
  <si>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</si>
  <si>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</si>
  <si>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</si>
  <si>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</si>
  <si>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</si>
  <si>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</si>
  <si>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</si>
  <si>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</si>
  <si>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</si>
  <si>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</si>
  <si>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</si>
  <si>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</si>
  <si>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</si>
  <si>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</si>
  <si>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</si>
  <si>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</si>
  <si>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</si>
  <si>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</si>
  <si>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</si>
  <si>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</si>
  <si>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</si>
  <si>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</si>
  <si>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</si>
  <si>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</si>
  <si>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</si>
  <si>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</si>
  <si>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</si>
  <si>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</si>
  <si>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</si>
  <si>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</si>
  <si>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</si>
  <si>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</si>
  <si>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</si>
  <si>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</si>
  <si>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</si>
  <si>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</si>
  <si>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</si>
  <si>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</si>
  <si>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</si>
  <si>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</si>
  <si>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</si>
  <si>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</si>
  <si>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</si>
  <si>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</si>
  <si>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</si>
  <si>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</si>
  <si>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</si>
  <si>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</si>
  <si>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</si>
  <si>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</si>
  <si>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</si>
  <si>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</si>
  <si>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</si>
  <si>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</si>
  <si>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</si>
  <si>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</si>
  <si>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</si>
  <si>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</si>
  <si>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</si>
  <si>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</si>
  <si>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</si>
  <si>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</si>
  <si>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</si>
  <si>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</si>
  <si>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</si>
  <si>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</si>
  <si>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</si>
  <si>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</si>
  <si>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</si>
  <si>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</si>
  <si>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</si>
  <si>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</si>
  <si>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</si>
  <si>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</si>
  <si>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</si>
  <si>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</si>
  <si>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</si>
  <si>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</si>
  <si>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</si>
  <si>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</si>
  <si>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</si>
  <si>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</si>
  <si>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</si>
  <si>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</si>
  <si>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</si>
  <si>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</si>
  <si>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</si>
  <si>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</si>
  <si>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</si>
  <si>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</si>
  <si>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</si>
  <si>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</si>
  <si>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</si>
  <si>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</si>
  <si>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</si>
  <si>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</si>
  <si>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</si>
  <si>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</si>
  <si>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</si>
  <si>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</si>
  <si>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</si>
  <si>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</si>
  <si>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</si>
  <si>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</si>
  <si>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</si>
  <si>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</si>
  <si>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</si>
  <si>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</si>
  <si>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</si>
  <si>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</si>
  <si>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</si>
  <si>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</si>
  <si>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</si>
  <si>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</si>
  <si>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</si>
  <si>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</si>
  <si>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</si>
  <si>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</si>
  <si>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</si>
  <si>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</si>
  <si>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</si>
  <si>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</si>
  <si>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</si>
  <si>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</si>
  <si>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</si>
  <si>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</si>
  <si>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</si>
  <si>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</si>
  <si>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</si>
  <si>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</si>
  <si>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</si>
  <si>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</si>
  <si>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</si>
  <si>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</si>
  <si>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</si>
  <si>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</si>
  <si>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</si>
  <si>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</si>
  <si>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</si>
  <si>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</si>
  <si>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</si>
  <si>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</si>
  <si>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</si>
  <si>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</si>
  <si>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</si>
  <si>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</si>
  <si>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</si>
  <si>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</si>
  <si>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</si>
  <si>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</si>
  <si>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</si>
  <si>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</si>
  <si>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</si>
  <si>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</si>
  <si>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</si>
  <si>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</si>
  <si>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</si>
  <si>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</si>
  <si>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</si>
  <si>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</si>
  <si>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</si>
  <si>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</si>
  <si>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</si>
  <si>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</si>
  <si>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</si>
  <si>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</si>
  <si>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</si>
  <si>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</si>
  <si>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</si>
  <si>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</si>
  <si>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</si>
  <si>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</si>
  <si>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</si>
  <si>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</si>
  <si>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</si>
  <si>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</si>
  <si>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</si>
  <si>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</si>
  <si>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</si>
  <si>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</si>
  <si>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</si>
  <si>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</si>
  <si>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</si>
  <si>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</si>
  <si>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</si>
  <si>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</si>
  <si>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</si>
  <si>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</si>
  <si>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</si>
  <si>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</si>
  <si>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</si>
  <si>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</si>
  <si>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</si>
  <si>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</si>
  <si>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</si>
  <si>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</si>
  <si>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</si>
  <si>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</si>
  <si>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</si>
  <si>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</si>
  <si>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</si>
  <si>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</si>
  <si>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</si>
  <si>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</si>
  <si>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</si>
  <si>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</si>
  <si>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</si>
  <si>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</si>
  <si>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</si>
  <si>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</si>
  <si>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</si>
  <si>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</si>
  <si>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</si>
  <si>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</si>
  <si>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</si>
  <si>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</si>
  <si>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</si>
  <si>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</si>
  <si>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</si>
  <si>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</si>
  <si>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</si>
  <si>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</si>
  <si>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</si>
  <si>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</si>
  <si>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</si>
  <si>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</si>
  <si>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</si>
  <si>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</si>
  <si>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</si>
  <si>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</si>
  <si>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</si>
  <si>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</si>
  <si>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</si>
  <si>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</si>
  <si>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</si>
  <si>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</si>
  <si>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</si>
  <si>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</si>
  <si>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</si>
  <si>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</si>
  <si>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</si>
  <si>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</si>
  <si>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</si>
  <si>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</si>
  <si>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</si>
  <si>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</si>
  <si>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</si>
  <si>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</si>
  <si>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</si>
  <si>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</si>
  <si>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</si>
  <si>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</si>
  <si>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</si>
  <si>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</si>
  <si>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</si>
  <si>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</si>
  <si>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</si>
  <si>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</si>
  <si>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</si>
  <si>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</si>
  <si>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</si>
  <si>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</si>
  <si>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</si>
  <si>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</si>
  <si>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</si>
  <si>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</si>
  <si>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</si>
  <si>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</si>
  <si>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</si>
  <si>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</si>
  <si>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</si>
  <si>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</si>
  <si>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</si>
  <si>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</si>
  <si>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</si>
  <si>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</si>
  <si>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</si>
  <si>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</si>
  <si>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</si>
  <si>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</si>
  <si>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</si>
  <si>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</si>
  <si>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</si>
  <si>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</si>
  <si>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</si>
  <si>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</si>
  <si>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</si>
  <si>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</si>
  <si>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</si>
  <si>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</si>
  <si>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</si>
  <si>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</si>
  <si>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</si>
  <si>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</si>
  <si>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</si>
  <si>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</si>
  <si>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</si>
  <si>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</si>
  <si>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</si>
  <si>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</si>
  <si>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</si>
  <si>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</si>
  <si>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</si>
  <si>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</si>
  <si>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</si>
  <si>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</si>
  <si>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</si>
  <si>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</si>
  <si>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</si>
  <si>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</si>
  <si>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</si>
  <si>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</si>
  <si>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</si>
  <si>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</si>
  <si>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</si>
  <si>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</si>
  <si>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</si>
  <si>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</si>
  <si>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</si>
  <si>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</si>
  <si>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</si>
  <si>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</si>
  <si>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</si>
  <si>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</si>
  <si>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</si>
  <si>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</si>
  <si>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</si>
  <si>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</si>
  <si>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</si>
  <si>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</si>
  <si>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</si>
  <si>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</si>
  <si>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</si>
  <si>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</si>
  <si>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</si>
  <si>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</si>
  <si>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</si>
  <si>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</si>
  <si>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</si>
  <si>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</si>
  <si>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</si>
  <si>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</si>
  <si>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</si>
  <si>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</si>
  <si>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</si>
  <si>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</si>
  <si>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</si>
  <si>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</si>
  <si>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</si>
  <si>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</si>
  <si>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</si>
  <si>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</si>
  <si>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</si>
  <si>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</si>
  <si>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</si>
  <si>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</si>
  <si>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</si>
  <si>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</si>
  <si>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</si>
  <si>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</si>
  <si>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</si>
  <si>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</si>
  <si>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</si>
  <si>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</si>
  <si>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</si>
  <si>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</si>
  <si>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</si>
  <si>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</si>
  <si>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</si>
  <si>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</si>
  <si>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</si>
  <si>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</si>
  <si>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</si>
  <si>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</si>
  <si>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</si>
  <si>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</si>
  <si>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</si>
  <si>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</si>
  <si>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</si>
  <si>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</si>
  <si>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</si>
  <si>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</si>
  <si>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</si>
  <si>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</si>
  <si>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</si>
  <si>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</si>
  <si>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</si>
  <si>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</si>
  <si>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</si>
  <si>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</si>
  <si>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</si>
  <si>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</si>
  <si>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</si>
  <si>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</si>
  <si>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</si>
  <si>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</si>
  <si>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</si>
  <si>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</si>
  <si>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</si>
  <si>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</si>
  <si>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</si>
  <si>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</si>
  <si>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</si>
  <si>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</si>
  <si>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</si>
  <si>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</si>
  <si>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</si>
  <si>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</si>
  <si>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</si>
  <si>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</si>
  <si>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</si>
  <si>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</si>
  <si>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</si>
  <si>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</si>
  <si>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</si>
  <si>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</si>
  <si>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</si>
  <si>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</si>
  <si>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</si>
  <si>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</si>
  <si>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</si>
  <si>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</si>
  <si>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</si>
  <si>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</si>
  <si>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</si>
  <si>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</si>
  <si>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</si>
  <si>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</si>
  <si>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</si>
  <si>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</si>
  <si>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</si>
  <si>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</si>
  <si>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</si>
  <si>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</si>
  <si>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</si>
  <si>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</si>
  <si>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</si>
  <si>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</si>
  <si>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</si>
  <si>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</si>
  <si>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</si>
  <si>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</si>
  <si>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</si>
  <si>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</si>
  <si>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</si>
  <si>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</si>
  <si>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</si>
  <si>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</si>
  <si>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</si>
  <si>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</si>
  <si>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</si>
  <si>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</si>
  <si>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</si>
  <si>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</si>
  <si>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</si>
  <si>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</si>
  <si>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</si>
  <si>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</si>
  <si>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</si>
  <si>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</si>
  <si>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</si>
  <si>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</si>
  <si>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</si>
  <si>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</si>
  <si>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</si>
  <si>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</si>
  <si>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</si>
  <si>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</si>
  <si>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</si>
  <si>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</si>
  <si>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</si>
  <si>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</si>
  <si>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</si>
  <si>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</si>
  <si>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</si>
  <si>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</si>
  <si>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</si>
  <si>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</si>
  <si>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</si>
  <si>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</si>
  <si>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</si>
  <si>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</si>
  <si>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</si>
  <si>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</si>
  <si>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</si>
  <si>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</si>
  <si>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</si>
  <si>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</si>
  <si>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</si>
  <si>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</si>
  <si>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</si>
  <si>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</si>
  <si>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</si>
  <si>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</si>
  <si>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</si>
  <si>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</si>
  <si>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</si>
  <si>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</si>
  <si>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</si>
  <si>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</si>
  <si>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</si>
  <si>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</si>
  <si>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</si>
  <si>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</si>
  <si>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</si>
  <si>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</si>
  <si>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</si>
  <si>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</si>
  <si>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</si>
  <si>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</si>
  <si>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</si>
  <si>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</si>
  <si>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</si>
  <si>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</si>
  <si>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</si>
  <si>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</si>
  <si>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</si>
  <si>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</si>
  <si>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</si>
  <si>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</si>
  <si>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</si>
  <si>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</si>
  <si>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</si>
  <si>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</si>
  <si>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</si>
  <si>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</si>
  <si>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</si>
  <si>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</si>
  <si>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</si>
  <si>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</si>
  <si>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</si>
  <si>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</si>
  <si>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</si>
  <si>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</si>
  <si>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</si>
  <si>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</si>
  <si>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</si>
  <si>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</si>
  <si>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</si>
  <si>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</si>
  <si>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</si>
  <si>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</si>
  <si>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</si>
  <si>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</si>
  <si>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</si>
  <si>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</si>
  <si>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</si>
  <si>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</si>
  <si>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</si>
  <si>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</si>
  <si>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</si>
  <si>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</si>
  <si>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</si>
  <si>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</si>
  <si>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</si>
  <si>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</si>
  <si>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</si>
  <si>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</si>
  <si>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</si>
  <si>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</si>
  <si>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</si>
  <si>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</si>
  <si>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</si>
  <si>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</si>
  <si>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</si>
  <si>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</si>
  <si>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</si>
  <si>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</si>
  <si>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</si>
  <si>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</si>
  <si>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</si>
  <si>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</si>
  <si>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</si>
  <si>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</si>
  <si>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</si>
  <si>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</si>
  <si>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</si>
  <si>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</si>
  <si>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</si>
  <si>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</si>
  <si>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</si>
  <si>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</si>
  <si>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</si>
  <si>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</si>
  <si>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</si>
  <si>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</si>
  <si>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</si>
  <si>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</si>
  <si>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</si>
  <si>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</si>
  <si>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</si>
  <si>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</si>
  <si>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</si>
  <si>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</si>
  <si>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</si>
  <si>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</si>
  <si>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</si>
  <si>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</si>
  <si>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</si>
  <si>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</si>
  <si>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</si>
  <si>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</si>
  <si>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</si>
  <si>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</si>
  <si>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</si>
  <si>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</si>
  <si>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</si>
  <si>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</si>
  <si>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</si>
  <si>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</si>
  <si>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</si>
  <si>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</si>
  <si>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</si>
  <si>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</si>
  <si>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</si>
  <si>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</si>
  <si>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</si>
  <si>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</si>
  <si>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</si>
  <si>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</si>
  <si>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</si>
  <si>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</si>
  <si>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</si>
  <si>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</si>
  <si>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</si>
  <si>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</si>
  <si>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</si>
  <si>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</si>
  <si>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</si>
  <si>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</si>
  <si>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</si>
  <si>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</si>
  <si>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</si>
  <si>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</si>
  <si>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</si>
  <si>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</si>
  <si>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</si>
  <si>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</si>
  <si>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</si>
  <si>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</si>
  <si>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</si>
  <si>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</si>
  <si>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</si>
  <si>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</si>
  <si>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</si>
  <si>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</si>
  <si>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</si>
  <si>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</si>
  <si>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</si>
  <si>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</si>
  <si>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</si>
  <si>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</si>
  <si>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</si>
  <si>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</si>
  <si>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</si>
  <si>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</si>
  <si>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</si>
  <si>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</si>
  <si>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</si>
  <si>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</si>
  <si>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</si>
  <si>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</si>
  <si>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</si>
  <si>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</si>
  <si>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</si>
  <si>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</si>
  <si>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</si>
  <si>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</si>
  <si>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</si>
  <si>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</si>
  <si>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</si>
  <si>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</si>
  <si>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</si>
  <si>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</si>
  <si>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</si>
  <si>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</si>
  <si>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</si>
  <si>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</si>
  <si>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</si>
  <si>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</si>
  <si>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</si>
  <si>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</si>
  <si>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</si>
  <si>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</si>
  <si>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</si>
  <si>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</si>
  <si>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</si>
  <si>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</si>
  <si>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</si>
  <si>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</si>
  <si>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</si>
  <si>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</si>
  <si>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</si>
  <si>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</si>
  <si>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</si>
  <si>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</si>
  <si>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</si>
  <si>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</si>
  <si>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</si>
  <si>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</si>
  <si>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</si>
  <si>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</si>
  <si>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</si>
  <si>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</si>
  <si>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</si>
  <si>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</si>
  <si>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</si>
  <si>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</si>
  <si>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</si>
  <si>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</si>
  <si>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</si>
  <si>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</si>
  <si>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</si>
  <si>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</si>
  <si>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</si>
  <si>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</si>
  <si>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</si>
  <si>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</si>
  <si>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</si>
  <si>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</si>
  <si>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</si>
  <si>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</si>
  <si>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</si>
  <si>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</si>
  <si>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</si>
  <si>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</si>
  <si>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</si>
  <si>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</si>
  <si>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</si>
  <si>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</si>
  <si>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</si>
  <si>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</si>
  <si>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</si>
  <si>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</si>
  <si>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</si>
  <si>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</si>
  <si>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</si>
  <si>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</si>
  <si>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</si>
  <si>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</si>
  <si>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</si>
  <si>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</si>
  <si>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</si>
  <si>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</si>
  <si>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</si>
  <si>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</si>
  <si>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</si>
  <si>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</si>
  <si>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</si>
  <si>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</si>
  <si>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</si>
  <si>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</si>
  <si>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</si>
  <si>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</si>
  <si>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</si>
  <si>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</si>
  <si>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</si>
  <si>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</si>
  <si>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</si>
  <si>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</si>
  <si>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</si>
  <si>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</si>
  <si>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</si>
  <si>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</si>
  <si>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</si>
  <si>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</si>
  <si>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</si>
  <si>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</si>
  <si>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</si>
  <si>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</si>
  <si>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</si>
  <si>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</si>
  <si>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</si>
  <si>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</si>
  <si>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</si>
  <si>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</si>
  <si>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</si>
  <si>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</si>
  <si>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</si>
  <si>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</si>
  <si>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</si>
  <si>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</si>
  <si>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</si>
  <si>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</si>
  <si>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</si>
  <si>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</si>
  <si>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</si>
  <si>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</si>
  <si>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</si>
  <si>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</si>
  <si>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</si>
  <si>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</si>
  <si>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</si>
  <si>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</si>
  <si>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</si>
  <si>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</si>
  <si>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</si>
  <si>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</si>
  <si>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</si>
  <si>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</si>
  <si>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</si>
  <si>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</si>
  <si>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</si>
  <si>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</si>
  <si>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</si>
  <si>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</si>
  <si>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</si>
  <si>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</si>
  <si>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</si>
  <si>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</si>
  <si>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</si>
  <si>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</si>
  <si>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</si>
  <si>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</si>
  <si>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</si>
  <si>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</si>
  <si>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</si>
  <si>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</si>
  <si>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</si>
  <si>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</si>
  <si>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</si>
  <si>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</si>
  <si>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</si>
  <si>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</si>
  <si>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</si>
  <si>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</si>
  <si>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</si>
  <si>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</si>
  <si>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</si>
  <si>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</si>
  <si>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</si>
  <si>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</si>
  <si>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</si>
  <si>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</si>
  <si>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</si>
  <si>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</si>
  <si>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</si>
  <si>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</si>
  <si>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</si>
  <si>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</si>
  <si>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</si>
  <si>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</si>
  <si>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</si>
  <si>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</si>
  <si>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</si>
  <si>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</si>
  <si>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</si>
  <si>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</si>
  <si>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</si>
  <si>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</si>
  <si>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</si>
  <si>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</si>
  <si>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</si>
  <si>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</si>
  <si>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</si>
  <si>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</si>
  <si>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</si>
  <si>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</si>
  <si>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</si>
  <si>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</si>
  <si>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</si>
  <si>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</si>
  <si>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</si>
  <si>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</si>
  <si>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</si>
  <si>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</si>
  <si>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</si>
  <si>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</si>
  <si>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</si>
  <si>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</si>
  <si>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</si>
  <si>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</si>
  <si>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</si>
  <si>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</si>
  <si>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</si>
  <si>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</si>
  <si>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</si>
  <si>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</si>
  <si>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</si>
  <si>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</si>
  <si>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</si>
  <si>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</si>
  <si>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</si>
  <si>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</si>
  <si>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</si>
  <si>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</si>
  <si>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</si>
  <si>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</si>
  <si>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</si>
  <si>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</si>
  <si>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</si>
  <si>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</si>
  <si>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</si>
  <si>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</si>
  <si>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</si>
  <si>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</si>
  <si>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</si>
  <si>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</si>
  <si>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</si>
  <si>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</si>
  <si>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</si>
  <si>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</si>
  <si>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</si>
  <si>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</si>
  <si>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</si>
  <si>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</si>
  <si>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</si>
  <si>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</si>
  <si>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</si>
  <si>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</si>
  <si>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</si>
  <si>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</si>
  <si>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</si>
  <si>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</si>
  <si>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</si>
  <si>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</si>
  <si>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</si>
  <si>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</si>
  <si>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</si>
  <si>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</si>
  <si>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</si>
  <si>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</si>
  <si>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</si>
  <si>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</si>
  <si>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</si>
  <si>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</si>
  <si>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</si>
  <si>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</si>
  <si>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</si>
  <si>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</si>
  <si>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</si>
  <si>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</si>
  <si>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</si>
  <si>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</si>
  <si>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</si>
  <si>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</si>
  <si>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</si>
  <si>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</si>
  <si>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</si>
  <si>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</si>
  <si>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</si>
  <si>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</si>
  <si>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</si>
  <si>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</si>
  <si>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</si>
  <si>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</si>
  <si>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</si>
  <si>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</si>
  <si>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</si>
  <si>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</si>
  <si>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</si>
  <si>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</si>
  <si>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</si>
  <si>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</si>
  <si>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</si>
  <si>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</si>
  <si>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</si>
  <si>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</si>
  <si>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</si>
  <si>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</si>
  <si>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</si>
  <si>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</si>
  <si>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</si>
  <si>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</si>
  <si>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</si>
  <si>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</si>
  <si>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</si>
  <si>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</si>
  <si>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</si>
  <si>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</si>
  <si>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</si>
  <si>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</si>
  <si>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</si>
  <si>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</si>
  <si>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</si>
  <si>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</si>
  <si>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</si>
  <si>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</si>
  <si>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</si>
  <si>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</si>
  <si>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</si>
  <si>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</si>
  <si>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</si>
  <si>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</si>
  <si>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</si>
  <si>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</si>
  <si>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</si>
  <si>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</si>
  <si>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</si>
  <si>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</si>
  <si>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</si>
  <si>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</si>
  <si>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</si>
  <si>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</si>
  <si>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</si>
  <si>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</si>
  <si>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</si>
  <si>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</si>
  <si>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</si>
  <si>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</si>
  <si>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</si>
  <si>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</si>
  <si>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</si>
  <si>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</si>
  <si>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</si>
  <si>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</si>
  <si>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</si>
  <si>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</si>
  <si>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</si>
  <si>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</si>
  <si>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</si>
  <si>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</si>
  <si>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</si>
  <si>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</si>
  <si>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</si>
  <si>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</si>
  <si>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</si>
  <si>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</si>
  <si>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</si>
  <si>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</si>
  <si>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</si>
  <si>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</si>
  <si>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</si>
  <si>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</si>
  <si>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</si>
  <si>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</si>
  <si>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</si>
  <si>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</si>
  <si>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</si>
  <si>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</si>
  <si>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</si>
  <si>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</si>
  <si>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</si>
  <si>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</si>
  <si>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</si>
  <si>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</si>
  <si>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</si>
  <si>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</si>
  <si>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</si>
  <si>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</si>
  <si>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</si>
  <si>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</si>
  <si>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</si>
  <si>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</si>
  <si>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</si>
  <si>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</si>
  <si>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</si>
  <si>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</si>
  <si>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</si>
  <si>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</si>
  <si>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</si>
  <si>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</si>
  <si>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</si>
  <si>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</si>
  <si>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</si>
  <si>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</si>
  <si>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</si>
  <si>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</si>
  <si>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</si>
  <si>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</si>
  <si>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</si>
  <si>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</si>
  <si>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</si>
  <si>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</si>
  <si>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</si>
  <si>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</si>
  <si>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</si>
  <si>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</si>
  <si>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</si>
  <si>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</si>
  <si>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</si>
  <si>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</si>
  <si>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</si>
  <si>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</si>
  <si>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</si>
  <si>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</si>
  <si>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</si>
  <si>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</si>
  <si>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</si>
  <si>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</si>
  <si>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</si>
  <si>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</si>
  <si>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</si>
  <si>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</si>
  <si>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</si>
  <si>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</si>
  <si>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</si>
  <si>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</si>
  <si>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</si>
  <si>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</si>
  <si>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</si>
  <si>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</si>
  <si>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</si>
  <si>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</si>
  <si>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</si>
  <si>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</si>
  <si>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</si>
  <si>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</si>
  <si>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</si>
  <si>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</si>
  <si>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</si>
  <si>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</si>
  <si>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</si>
  <si>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</si>
  <si>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</si>
  <si>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</si>
  <si>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</si>
  <si>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</si>
  <si>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</si>
  <si>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</si>
  <si>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</si>
  <si>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</si>
  <si>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</si>
  <si>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</si>
  <si>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</si>
  <si>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</si>
  <si>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</si>
  <si>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</si>
  <si>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</si>
  <si>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</si>
  <si>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</si>
  <si>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</si>
  <si>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</si>
  <si>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</si>
  <si>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</si>
  <si>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</si>
  <si>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</si>
  <si>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</si>
  <si>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</si>
  <si>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</si>
  <si>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</si>
  <si>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</si>
  <si>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</si>
  <si>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</si>
  <si>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</si>
  <si>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</si>
  <si>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</si>
  <si>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</si>
  <si>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</si>
  <si>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</si>
  <si>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</si>
  <si>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</si>
  <si>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</si>
  <si>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</si>
  <si>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</si>
  <si>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</si>
  <si>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</si>
  <si>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</si>
  <si>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</si>
  <si>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</si>
  <si>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</si>
  <si>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</si>
  <si>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</si>
  <si>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</si>
  <si>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</si>
  <si>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</si>
  <si>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</si>
  <si>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</si>
  <si>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</si>
  <si>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</si>
  <si>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</si>
  <si>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</si>
  <si>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</si>
  <si>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</si>
  <si>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</si>
  <si>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</si>
  <si>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</si>
  <si>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</si>
  <si>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</si>
  <si>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</si>
  <si>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</si>
  <si>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</si>
  <si>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</si>
  <si>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</si>
  <si>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</si>
  <si>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</si>
  <si>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</si>
  <si>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</si>
  <si>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</si>
  <si>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</si>
  <si>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</si>
  <si>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</si>
  <si>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</si>
  <si>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</si>
  <si>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</si>
  <si>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</si>
  <si>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</si>
  <si>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</si>
  <si>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</si>
  <si>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</si>
  <si>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</si>
  <si>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</si>
  <si>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</si>
  <si>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</si>
  <si>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</si>
  <si>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</si>
  <si>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</si>
  <si>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</si>
  <si>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</si>
  <si>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</si>
  <si>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</si>
  <si>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</si>
  <si>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</si>
  <si>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</si>
  <si>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</si>
  <si>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</si>
  <si>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</si>
  <si>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</si>
  <si>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</si>
  <si>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</si>
  <si>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</si>
  <si>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</si>
  <si>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</si>
  <si>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</si>
  <si>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</si>
  <si>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</si>
  <si>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</si>
  <si>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</si>
  <si>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</si>
  <si>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</si>
  <si>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</si>
  <si>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</si>
  <si>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</si>
  <si>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</si>
  <si>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</si>
  <si>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</si>
  <si>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</si>
  <si>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</si>
  <si>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</si>
  <si>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</si>
  <si>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</si>
  <si>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</si>
  <si>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</si>
  <si>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</si>
  <si>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</si>
  <si>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</si>
  <si>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</si>
  <si>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</si>
  <si>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</si>
  <si>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</si>
  <si>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</si>
  <si>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</si>
  <si>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</si>
  <si>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</si>
  <si>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</si>
  <si>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</si>
  <si>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</si>
  <si>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</si>
  <si>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</si>
  <si>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</si>
  <si>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</si>
  <si>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</si>
  <si>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</si>
  <si>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</si>
  <si>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</si>
  <si>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</si>
  <si>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</si>
  <si>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</si>
  <si>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</si>
  <si>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</si>
  <si>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</si>
  <si>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</si>
  <si>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</si>
  <si>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</si>
  <si>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</si>
  <si>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</si>
  <si>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</si>
  <si>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</si>
  <si>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</si>
  <si>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</si>
  <si>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</si>
  <si>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</si>
  <si>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</si>
  <si>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</si>
  <si>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</si>
  <si>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</si>
  <si>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</si>
  <si>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</si>
  <si>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</si>
  <si>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</si>
  <si>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</si>
  <si>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</si>
  <si>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</si>
  <si>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</si>
  <si>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</si>
  <si>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</si>
  <si>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</si>
  <si>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</si>
  <si>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</si>
  <si>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</si>
  <si>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</si>
  <si>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</si>
  <si>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</si>
  <si>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</si>
  <si>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</si>
  <si>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</si>
  <si>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</si>
  <si>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</si>
  <si>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</si>
  <si>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</si>
  <si>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</si>
  <si>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</si>
  <si>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</si>
  <si>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</si>
  <si>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</si>
  <si>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</si>
  <si>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</si>
  <si>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</si>
  <si>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</si>
  <si>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</si>
  <si>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</si>
  <si>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</si>
  <si>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</si>
  <si>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</si>
  <si>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</si>
  <si>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</si>
  <si>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</si>
  <si>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</si>
  <si>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</si>
  <si>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</si>
  <si>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</si>
  <si>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</si>
  <si>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</si>
  <si>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</si>
  <si>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</si>
  <si>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</si>
  <si>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</si>
  <si>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</si>
  <si>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</si>
  <si>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</si>
  <si>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</si>
  <si>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</si>
  <si>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</si>
  <si>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</si>
  <si>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</si>
  <si>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</si>
  <si>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</si>
  <si>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</si>
  <si>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</si>
  <si>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</si>
  <si>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</si>
  <si>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</si>
  <si>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</si>
  <si>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</si>
  <si>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</si>
  <si>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</si>
  <si>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</si>
  <si>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</si>
  <si>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</si>
  <si>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</si>
  <si>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</si>
  <si>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</si>
  <si>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</si>
  <si>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</si>
  <si>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</si>
  <si>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</si>
  <si>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</si>
  <si>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</si>
  <si>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</si>
  <si>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</si>
  <si>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</si>
  <si>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</si>
  <si>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</si>
  <si>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</si>
  <si>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</si>
  <si>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</si>
  <si>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</si>
  <si>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</si>
  <si>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</si>
  <si>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</si>
  <si>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</si>
  <si>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</si>
  <si>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</si>
  <si>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</si>
  <si>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</si>
  <si>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</si>
  <si>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</si>
  <si>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</si>
  <si>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</si>
  <si>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</si>
  <si>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</si>
  <si>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</si>
  <si>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</si>
  <si>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</si>
  <si>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</si>
  <si>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</si>
  <si>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</si>
  <si>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</si>
  <si>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</si>
  <si>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</si>
  <si>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</si>
  <si>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</si>
  <si>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</si>
  <si>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</si>
  <si>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</si>
  <si>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</si>
  <si>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</si>
  <si>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</si>
  <si>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</si>
  <si>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</si>
  <si>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</si>
  <si>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</si>
  <si>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</si>
  <si>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</si>
  <si>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</si>
  <si>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</si>
  <si>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</si>
  <si>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</si>
  <si>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</si>
  <si>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</si>
  <si>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</si>
  <si>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</si>
  <si>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</si>
  <si>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</si>
  <si>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</si>
  <si>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</si>
  <si>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</si>
  <si>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</si>
  <si>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</si>
  <si>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</si>
  <si>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</si>
  <si>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</si>
  <si>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</si>
  <si>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</si>
  <si>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</si>
  <si>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</si>
  <si>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</si>
  <si>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</si>
  <si>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</si>
  <si>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</si>
  <si>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</si>
  <si>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</si>
  <si>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</si>
  <si>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</si>
  <si>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</si>
  <si>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</si>
  <si>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</si>
  <si>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</si>
  <si>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</si>
  <si>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</si>
  <si>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</si>
  <si>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</si>
  <si>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</si>
  <si>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</si>
  <si>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</si>
  <si>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</si>
  <si>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</si>
  <si>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</si>
  <si>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</si>
  <si>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</si>
  <si>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</si>
  <si>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</si>
  <si>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</si>
  <si>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</si>
  <si>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</si>
  <si>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</si>
  <si>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</si>
  <si>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</si>
  <si>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</si>
  <si>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</si>
  <si>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</si>
  <si>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</si>
  <si>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</si>
  <si>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</si>
  <si>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</si>
  <si>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</si>
  <si>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</si>
  <si>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</si>
  <si>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</si>
  <si>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</si>
  <si>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</si>
  <si>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</si>
  <si>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</si>
  <si>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</si>
  <si>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</si>
  <si>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</si>
  <si>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</si>
  <si>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</si>
  <si>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</si>
  <si>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</si>
  <si>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</si>
  <si>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</si>
  <si>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</si>
  <si>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</si>
  <si>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</si>
  <si>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</si>
  <si>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</si>
  <si>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</si>
  <si>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</si>
  <si>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</si>
  <si>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</si>
  <si>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</si>
  <si>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</si>
  <si>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</si>
  <si>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</si>
  <si>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</si>
  <si>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</si>
  <si>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</si>
  <si>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</si>
  <si>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</si>
  <si>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</si>
  <si>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</si>
  <si>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</si>
  <si>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</si>
  <si>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</si>
  <si>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</si>
  <si>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</si>
  <si>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</si>
  <si>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</si>
  <si>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</si>
  <si>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</si>
  <si>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</si>
  <si>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</si>
  <si>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</si>
  <si>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</si>
  <si>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</si>
  <si>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</si>
  <si>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</si>
  <si>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</si>
  <si>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</si>
  <si>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</si>
  <si>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</si>
  <si>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</si>
  <si>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</si>
  <si>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</si>
  <si>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</si>
  <si>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</si>
  <si>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</si>
  <si>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</si>
  <si>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</si>
  <si>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</si>
  <si>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</si>
  <si>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</si>
  <si>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</si>
  <si>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</si>
  <si>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</si>
  <si>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</si>
  <si>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</si>
  <si>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</si>
  <si>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</si>
  <si>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</si>
  <si>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</si>
  <si>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</si>
  <si>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</si>
  <si>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</si>
  <si>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</si>
  <si>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</si>
  <si>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</si>
  <si>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</si>
  <si>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</si>
  <si>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</si>
  <si>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</si>
  <si>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</si>
  <si>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</si>
  <si>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</si>
  <si>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</si>
  <si>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</si>
  <si>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</si>
  <si>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</si>
  <si>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</si>
  <si>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</si>
  <si>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</si>
  <si>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</si>
  <si>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</si>
  <si>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</si>
  <si>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</si>
  <si>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</si>
  <si>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</si>
  <si>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</si>
  <si>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</si>
  <si>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</si>
  <si>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</si>
  <si>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</si>
  <si>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</si>
  <si>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</si>
  <si>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</si>
  <si>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</si>
  <si>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</si>
  <si>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</si>
  <si>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</si>
  <si>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</si>
  <si>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</si>
  <si>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</si>
  <si>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</si>
  <si>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</si>
  <si>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</si>
  <si>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</si>
  <si>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</si>
  <si>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</si>
  <si>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</si>
  <si>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</si>
  <si>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</si>
  <si>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</si>
  <si>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</si>
  <si>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</si>
  <si>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</si>
  <si>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</si>
  <si>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</si>
  <si>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</si>
  <si>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</si>
  <si>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</si>
  <si>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</si>
  <si>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</si>
  <si>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</si>
  <si>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</si>
  <si>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</si>
  <si>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</si>
  <si>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</si>
  <si>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</si>
  <si>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</si>
  <si>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</si>
  <si>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</si>
  <si>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</si>
  <si>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</si>
  <si>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</si>
  <si>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</si>
  <si>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</si>
  <si>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</si>
  <si>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</si>
  <si>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</si>
  <si>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</si>
  <si>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</si>
  <si>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</si>
  <si>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</si>
  <si>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</si>
  <si>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</si>
  <si>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</si>
  <si>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</si>
  <si>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</si>
  <si>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</si>
  <si>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</si>
  <si>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</si>
  <si>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</si>
  <si>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</si>
  <si>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</si>
  <si>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</si>
  <si>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</si>
  <si>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</si>
  <si>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</si>
  <si>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</si>
  <si>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</si>
  <si>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</si>
  <si>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</si>
  <si>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</si>
  <si>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</si>
  <si>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</si>
  <si>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</si>
  <si>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</si>
  <si>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</si>
  <si>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</si>
  <si>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</si>
  <si>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</si>
  <si>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</si>
  <si>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</si>
  <si>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</si>
  <si>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</si>
  <si>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</si>
  <si>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</si>
  <si>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</si>
  <si>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</si>
  <si>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</si>
  <si>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</si>
  <si>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</si>
  <si>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</si>
  <si>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</si>
  <si>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</si>
  <si>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</si>
  <si>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</si>
  <si>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</si>
  <si>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</si>
  <si>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</si>
  <si>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</si>
  <si>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</si>
  <si>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</si>
  <si>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</si>
  <si>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</si>
  <si>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</si>
  <si>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</si>
  <si>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</si>
  <si>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</si>
  <si>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</si>
  <si>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</si>
  <si>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</si>
  <si>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</si>
  <si>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</si>
  <si>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</si>
  <si>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</si>
  <si>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</si>
  <si>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</si>
  <si>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</si>
  <si>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</si>
  <si>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</si>
  <si>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</si>
  <si>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</si>
  <si>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</si>
  <si>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</si>
  <si>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</si>
  <si>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</si>
  <si>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</si>
  <si>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</si>
  <si>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</si>
  <si>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</si>
  <si>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</si>
  <si>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</si>
  <si>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</si>
  <si>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</si>
  <si>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</si>
  <si>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</si>
  <si>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</si>
  <si>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</si>
  <si>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</si>
  <si>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</si>
  <si>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</si>
  <si>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</si>
  <si>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</si>
  <si>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</si>
  <si>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</si>
  <si>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</si>
  <si>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</si>
  <si>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</si>
  <si>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</si>
  <si>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</si>
  <si>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</si>
  <si>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</si>
  <si>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</si>
  <si>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</si>
  <si>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</si>
  <si>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</si>
  <si>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</si>
  <si>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</si>
  <si>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</si>
  <si>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</si>
  <si>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</si>
  <si>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</si>
  <si>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</si>
  <si>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</si>
  <si>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</si>
  <si>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</si>
  <si>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</si>
  <si>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</si>
  <si>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</si>
  <si>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</si>
  <si>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</si>
  <si>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</si>
  <si>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</si>
  <si>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</si>
  <si>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</si>
  <si>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</si>
  <si>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</si>
  <si>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</si>
  <si>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</si>
  <si>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</si>
  <si>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</si>
  <si>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</si>
  <si>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</si>
  <si>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</si>
  <si>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</si>
  <si>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</si>
  <si>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</si>
  <si>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</si>
  <si>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</si>
  <si>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</si>
  <si>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</si>
  <si>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</si>
  <si>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</si>
  <si>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</si>
  <si>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</si>
  <si>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</si>
  <si>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</si>
  <si>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</si>
  <si>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</si>
  <si>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</si>
  <si>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</si>
  <si>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</si>
  <si>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</si>
  <si>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</si>
  <si>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</si>
  <si>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</si>
  <si>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</si>
  <si>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</si>
  <si>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</si>
  <si>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</si>
  <si>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</si>
  <si>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</si>
  <si>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</si>
  <si>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</si>
  <si>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</si>
  <si>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</si>
  <si>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</si>
  <si>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</si>
  <si>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</si>
  <si>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</si>
  <si>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</si>
  <si>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</si>
  <si>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</si>
  <si>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</si>
  <si>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</si>
  <si>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</si>
  <si>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</si>
  <si>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</si>
  <si>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</si>
  <si>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</si>
  <si>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</si>
  <si>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</si>
  <si>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</si>
  <si>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</si>
  <si>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</si>
  <si>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</si>
  <si>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</si>
  <si>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</si>
  <si>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</si>
  <si>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</si>
  <si>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</si>
  <si>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</si>
  <si>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</si>
  <si>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</si>
  <si>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</si>
  <si>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</si>
  <si>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</si>
  <si>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</si>
  <si>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</si>
  <si>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</si>
  <si>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</si>
  <si>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</si>
  <si>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</si>
  <si>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</si>
  <si>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</si>
  <si>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</si>
  <si>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</si>
  <si>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</si>
  <si>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</si>
  <si>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</si>
  <si>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</si>
  <si>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</si>
  <si>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</si>
  <si>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</si>
  <si>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</si>
  <si>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</si>
  <si>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</si>
  <si>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</si>
  <si>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</si>
  <si>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</si>
  <si>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</si>
  <si>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</si>
  <si>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</si>
  <si>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</si>
  <si>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</si>
  <si>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</si>
  <si>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</si>
  <si>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</si>
  <si>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</si>
  <si>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</si>
  <si>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</si>
  <si>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</si>
  <si>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</si>
  <si>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</si>
  <si>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</si>
  <si>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</si>
  <si>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</si>
  <si>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</si>
  <si>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</si>
  <si>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</si>
  <si>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</si>
  <si>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</si>
  <si>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</si>
  <si>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</si>
  <si>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</si>
  <si>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</si>
  <si>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</si>
  <si>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</si>
  <si>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</si>
  <si>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</si>
  <si>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</si>
  <si>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</si>
  <si>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</si>
  <si>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</si>
  <si>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</si>
  <si>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</si>
  <si>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</si>
  <si>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</si>
  <si>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</si>
  <si>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</si>
  <si>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</si>
  <si>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</si>
  <si>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</si>
  <si>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</si>
  <si>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</si>
  <si>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</si>
  <si>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</si>
  <si>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</si>
  <si>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</si>
  <si>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</si>
  <si>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</si>
  <si>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</si>
  <si>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</si>
  <si>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</si>
  <si>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</si>
  <si>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</si>
  <si>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</si>
  <si>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</si>
  <si>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</si>
  <si>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</si>
  <si>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</si>
  <si>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</si>
  <si>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</si>
  <si>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</si>
  <si>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</si>
  <si>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</si>
  <si>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</si>
  <si>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</si>
  <si>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</si>
  <si>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</si>
  <si>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</si>
  <si>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</si>
  <si>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</si>
  <si>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</si>
  <si>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</si>
  <si>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</si>
  <si>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</si>
  <si>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</si>
  <si>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</si>
  <si>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</si>
  <si>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</si>
  <si>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</si>
  <si>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</si>
  <si>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</si>
  <si>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</si>
  <si>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</si>
  <si>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</si>
  <si>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</si>
  <si>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</si>
  <si>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</si>
  <si>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</si>
  <si>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</si>
  <si>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</si>
  <si>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</si>
  <si>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</si>
  <si>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</si>
  <si>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</si>
  <si>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</si>
  <si>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</si>
  <si>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</si>
  <si>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</si>
  <si>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</si>
  <si>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</si>
  <si>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</si>
  <si>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</si>
  <si>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</si>
  <si>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</si>
  <si>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</si>
  <si>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</si>
  <si>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</si>
  <si>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</si>
  <si>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</si>
  <si>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</si>
  <si>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</si>
  <si>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</si>
  <si>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</si>
  <si>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</si>
  <si>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</si>
  <si>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</si>
  <si>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</si>
  <si>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</si>
  <si>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</si>
  <si>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</si>
  <si>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</si>
  <si>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</si>
  <si>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</si>
  <si>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</si>
  <si>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</si>
  <si>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</si>
  <si>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</si>
  <si>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</si>
  <si>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</si>
  <si>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</si>
  <si>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</si>
  <si>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</si>
  <si>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</si>
  <si>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</si>
  <si>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</si>
  <si>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</si>
  <si>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</si>
  <si>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</si>
  <si>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</si>
  <si>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</si>
  <si>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</si>
  <si>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</si>
  <si>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</si>
  <si>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</si>
  <si>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</si>
  <si>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</si>
  <si>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</si>
  <si>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</si>
  <si>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</si>
  <si>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</si>
  <si>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</si>
  <si>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</si>
  <si>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</si>
  <si>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</si>
  <si>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</si>
  <si>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</si>
  <si>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</si>
  <si>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</si>
  <si>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</si>
  <si>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</si>
  <si>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</si>
  <si>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</si>
  <si>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</si>
  <si>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</si>
  <si>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</si>
  <si>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</si>
  <si>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</si>
  <si>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</si>
  <si>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</si>
  <si>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</si>
  <si>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</si>
  <si>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</si>
  <si>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</si>
  <si>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</si>
  <si>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</si>
  <si>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</si>
  <si>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</si>
  <si>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</si>
  <si>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</si>
  <si>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</si>
  <si>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</si>
  <si>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</si>
  <si>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</si>
  <si>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</si>
  <si>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</si>
  <si>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</si>
  <si>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</si>
  <si>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</si>
  <si>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</si>
  <si>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</si>
  <si>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</si>
  <si>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</si>
  <si>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</si>
  <si>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</si>
  <si>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</si>
  <si>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</si>
  <si>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</si>
  <si>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</si>
  <si>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</si>
  <si>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</si>
  <si>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</si>
  <si>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</si>
  <si>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</si>
  <si>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</si>
  <si>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</si>
  <si>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</si>
  <si>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</si>
  <si>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</si>
  <si>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</si>
  <si>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</si>
  <si>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</si>
  <si>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</si>
  <si>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</si>
  <si>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</si>
  <si>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</si>
  <si>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</si>
  <si>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</si>
  <si>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</si>
  <si>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</si>
  <si>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</si>
  <si>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</si>
  <si>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</si>
  <si>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</si>
  <si>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</si>
  <si>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</si>
  <si>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</si>
  <si>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</si>
  <si>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</si>
  <si>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</si>
  <si>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</si>
  <si>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</si>
  <si>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</si>
  <si>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</si>
  <si>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</si>
  <si>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</si>
  <si>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</si>
  <si>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</si>
  <si>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</si>
  <si>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</si>
  <si>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</si>
  <si>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</si>
  <si>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</si>
  <si>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</si>
  <si>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</si>
  <si>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</si>
  <si>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</si>
  <si>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</si>
  <si>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</si>
  <si>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</si>
  <si>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</si>
  <si>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</si>
  <si>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</si>
  <si>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</si>
  <si>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</si>
  <si>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</si>
  <si>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</si>
  <si>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</si>
  <si>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</si>
  <si>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</si>
  <si>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</si>
  <si>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</si>
  <si>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</si>
  <si>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</si>
  <si>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</si>
  <si>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</si>
  <si>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</si>
  <si>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</si>
  <si>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</si>
  <si>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</si>
  <si>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</si>
  <si>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</si>
  <si>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</si>
  <si>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</si>
  <si>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</si>
  <si>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</si>
  <si>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</si>
  <si>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</si>
  <si>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</si>
  <si>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</si>
  <si>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</si>
  <si>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</si>
  <si>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</si>
  <si>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</si>
  <si>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</si>
  <si>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</si>
  <si>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</si>
  <si>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</si>
  <si>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</si>
  <si>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</si>
  <si>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</si>
  <si>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</si>
  <si>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</si>
  <si>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</si>
  <si>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</si>
  <si>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</si>
  <si>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</si>
  <si>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</si>
  <si>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</si>
  <si>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</si>
  <si>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</si>
  <si>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</si>
  <si>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</si>
  <si>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</si>
  <si>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</si>
  <si>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</si>
  <si>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</si>
  <si>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</si>
  <si>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</si>
  <si>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</si>
  <si>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</si>
  <si>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</si>
  <si>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</si>
  <si>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</si>
  <si>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</si>
  <si>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</si>
  <si>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</si>
  <si>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</si>
  <si>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</si>
  <si>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</si>
  <si>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</si>
  <si>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</si>
  <si>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</si>
  <si>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</si>
  <si>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</si>
  <si>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</si>
  <si>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</si>
  <si>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</si>
  <si>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</si>
  <si>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</si>
  <si>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</si>
  <si>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</si>
  <si>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</si>
  <si>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</si>
  <si>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</si>
  <si>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</si>
  <si>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</si>
  <si>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</si>
  <si>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</si>
  <si>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</si>
  <si>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</si>
  <si>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</si>
  <si>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</si>
  <si>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</si>
  <si>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</si>
  <si>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</si>
  <si>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</si>
  <si>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</si>
  <si>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</si>
  <si>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</si>
  <si>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</si>
  <si>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</si>
  <si>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</si>
  <si>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</si>
  <si>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</si>
  <si>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</si>
  <si>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</si>
  <si>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</si>
  <si>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</si>
  <si>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</si>
  <si>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</si>
  <si>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</si>
  <si>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</si>
  <si>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</si>
  <si>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</si>
  <si>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</si>
  <si>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</si>
  <si>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</si>
  <si>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</si>
  <si>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</si>
  <si>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</si>
  <si>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</si>
  <si>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</si>
  <si>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</si>
  <si>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</si>
  <si>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</si>
  <si>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</si>
  <si>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</si>
  <si>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</si>
  <si>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</si>
  <si>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</si>
  <si>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</si>
  <si>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</si>
  <si>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</si>
  <si>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</si>
  <si>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</si>
  <si>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</si>
  <si>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</si>
  <si>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</si>
  <si>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</si>
  <si>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</si>
  <si>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</si>
  <si>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</si>
  <si>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</si>
  <si>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</si>
  <si>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</si>
  <si>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</si>
  <si>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</si>
  <si>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</si>
  <si>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</si>
  <si>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</si>
  <si>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</si>
  <si>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</si>
  <si>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</si>
  <si>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</si>
  <si>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</si>
  <si>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</si>
  <si>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</si>
  <si>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</si>
  <si>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</si>
  <si>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</si>
  <si>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</si>
  <si>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</si>
  <si>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</si>
  <si>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</si>
  <si>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</si>
  <si>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</si>
  <si>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</si>
  <si>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</si>
  <si>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</si>
  <si>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</si>
  <si>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</si>
  <si>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</si>
  <si>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</si>
  <si>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</si>
  <si>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</si>
  <si>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</si>
  <si>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</si>
  <si>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</si>
  <si>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</si>
  <si>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</si>
  <si>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</si>
  <si>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</si>
  <si>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</si>
  <si>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</si>
  <si>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</si>
  <si>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</si>
  <si>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</si>
  <si>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</si>
  <si>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</si>
  <si>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</si>
  <si>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</si>
  <si>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</si>
  <si>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</si>
  <si>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</si>
  <si>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</si>
  <si>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</si>
  <si>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</si>
  <si>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</si>
  <si>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</si>
  <si>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</si>
  <si>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</si>
  <si>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</si>
  <si>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</si>
  <si>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</si>
  <si>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</si>
  <si>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</si>
  <si>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</si>
  <si>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</si>
  <si>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</si>
  <si>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</si>
  <si>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</si>
  <si>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</si>
  <si>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</si>
  <si>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</si>
  <si>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</si>
  <si>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</si>
  <si>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</si>
  <si>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</si>
  <si>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</si>
  <si>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</si>
  <si>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</si>
  <si>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</si>
  <si>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</si>
  <si>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</si>
  <si>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</si>
  <si>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</si>
  <si>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</si>
  <si>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</si>
  <si>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</si>
  <si>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</si>
  <si>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</si>
  <si>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</si>
  <si>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</si>
  <si>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</si>
  <si>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</si>
  <si>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</si>
  <si>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</si>
  <si>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</si>
  <si>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</si>
  <si>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</si>
  <si>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</si>
  <si>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</si>
  <si>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</si>
  <si>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</si>
  <si>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</si>
  <si>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</si>
  <si>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</si>
  <si>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</si>
  <si>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</si>
  <si>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</si>
  <si>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</si>
  <si>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</si>
  <si>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</si>
  <si>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</si>
  <si>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</si>
  <si>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</si>
  <si>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</si>
  <si>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</si>
  <si>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</si>
  <si>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</si>
  <si>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</si>
  <si>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</si>
  <si>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</si>
  <si>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</si>
  <si>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</si>
  <si>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</si>
  <si>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</si>
  <si>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</si>
  <si>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</si>
  <si>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</si>
  <si>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</si>
  <si>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</si>
  <si>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</si>
  <si>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</si>
  <si>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</si>
  <si>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</si>
  <si>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</si>
  <si>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</si>
  <si>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</si>
  <si>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</si>
  <si>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</si>
  <si>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</si>
  <si>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</si>
  <si>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</si>
  <si>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</si>
  <si>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</si>
  <si>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</si>
  <si>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</si>
  <si>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</si>
  <si>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</si>
  <si>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</si>
  <si>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</si>
  <si>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</si>
  <si>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</si>
  <si>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</si>
  <si>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</si>
  <si>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</si>
  <si>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</si>
  <si>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</si>
  <si>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</si>
  <si>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</si>
  <si>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</si>
  <si>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</si>
  <si>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</si>
  <si>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</si>
  <si>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</si>
  <si>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</si>
  <si>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</si>
  <si>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</si>
  <si>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</si>
  <si>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</si>
  <si>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</si>
  <si>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</si>
  <si>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</si>
  <si>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</si>
  <si>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</si>
  <si>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</si>
  <si>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</si>
  <si>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</si>
  <si>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</si>
  <si>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</si>
  <si>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</si>
  <si>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</si>
  <si>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</si>
  <si>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</si>
  <si>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</si>
  <si>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</si>
  <si>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</si>
  <si>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</si>
  <si>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</si>
  <si>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</si>
  <si>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</si>
  <si>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</si>
  <si>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</si>
  <si>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</si>
  <si>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</si>
  <si>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</si>
  <si>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</si>
  <si>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</si>
  <si>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</si>
  <si>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</si>
  <si>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</si>
  <si>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</si>
  <si>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</si>
  <si>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</si>
  <si>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</si>
  <si>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</si>
  <si>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</si>
  <si>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</si>
  <si>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</si>
  <si>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</si>
  <si>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</si>
  <si>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</si>
  <si>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</si>
  <si>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</si>
  <si>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</si>
  <si>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</si>
  <si>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</si>
  <si>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</si>
  <si>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</si>
  <si>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</si>
  <si>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</si>
  <si>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</si>
  <si>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</si>
  <si>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</si>
  <si>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</si>
  <si>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</si>
  <si>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</si>
  <si>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</si>
  <si>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</si>
  <si>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</si>
  <si>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</si>
  <si>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</si>
  <si>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</si>
  <si>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</si>
  <si>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</si>
  <si>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</si>
  <si>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</si>
  <si>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</si>
  <si>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</si>
  <si>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</si>
  <si>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</si>
  <si>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</si>
  <si>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</si>
  <si>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</si>
  <si>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</si>
  <si>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</si>
  <si>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</si>
  <si>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</si>
  <si>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</si>
  <si>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</si>
  <si>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</si>
  <si>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</si>
  <si>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</si>
  <si>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</si>
  <si>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</si>
  <si>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</si>
  <si>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</si>
  <si>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</si>
  <si>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</si>
  <si>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</si>
  <si>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</si>
  <si>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</si>
  <si>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</si>
  <si>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</si>
  <si>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</si>
  <si>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</si>
  <si>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</si>
  <si>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</si>
  <si>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</si>
  <si>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</si>
  <si>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</si>
  <si>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</si>
  <si>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</si>
  <si>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</si>
  <si>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</si>
  <si>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</si>
  <si>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</si>
  <si>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</si>
  <si>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</si>
  <si>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</si>
  <si>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</si>
  <si>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</si>
  <si>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</si>
  <si>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</si>
  <si>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</si>
  <si>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</si>
  <si>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</si>
  <si>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</si>
  <si>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</si>
  <si>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</si>
  <si>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</si>
  <si>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</si>
  <si>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</si>
  <si>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</si>
  <si>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</si>
  <si>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</si>
  <si>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</si>
  <si>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</si>
  <si>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</si>
  <si>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</si>
  <si>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</si>
  <si>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</si>
  <si>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</si>
  <si>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</si>
  <si>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</si>
  <si>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</si>
  <si>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</si>
  <si>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</si>
  <si>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</si>
  <si>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</si>
  <si>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</si>
  <si>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</si>
  <si>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</si>
  <si>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</si>
  <si>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</si>
  <si>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</si>
  <si>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</si>
  <si>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</si>
  <si>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</si>
  <si>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</si>
  <si>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</si>
  <si>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</si>
  <si>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</si>
  <si>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</si>
  <si>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</si>
  <si>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</si>
  <si>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</si>
  <si>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</si>
  <si>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</si>
  <si>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</si>
  <si>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</si>
  <si>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</si>
  <si>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</si>
  <si>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</si>
  <si>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</si>
  <si>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</si>
  <si>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</si>
  <si>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</si>
  <si>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</si>
  <si>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</si>
  <si>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</si>
  <si>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</si>
  <si>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</si>
  <si>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</si>
  <si>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</si>
  <si>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</si>
  <si>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</si>
  <si>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</si>
  <si>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</si>
  <si>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</si>
  <si>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</si>
  <si>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</si>
  <si>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</si>
  <si>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</si>
  <si>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</si>
  <si>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</si>
  <si>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</si>
  <si>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</si>
  <si>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</si>
  <si>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</si>
  <si>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</si>
  <si>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</si>
  <si>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</si>
  <si>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</si>
  <si>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</si>
  <si>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</si>
  <si>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</si>
  <si>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</si>
  <si>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</si>
  <si>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</si>
  <si>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</si>
  <si>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</si>
  <si>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</si>
  <si>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</si>
  <si>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</si>
  <si>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</si>
  <si>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</si>
  <si>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</si>
  <si>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</si>
  <si>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</si>
  <si>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</si>
  <si>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</si>
  <si>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</si>
  <si>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</si>
  <si>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</si>
  <si>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</si>
  <si>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</si>
  <si>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</si>
  <si>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</si>
  <si>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</si>
  <si>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</si>
  <si>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</si>
  <si>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</si>
  <si>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</si>
  <si>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</si>
  <si>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</si>
  <si>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</si>
  <si>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</si>
  <si>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</si>
  <si>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</si>
  <si>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</si>
  <si>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</si>
  <si>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</si>
  <si>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</si>
  <si>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</si>
  <si>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</si>
  <si>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</si>
  <si>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</si>
  <si>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</si>
  <si>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</si>
  <si>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</si>
  <si>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</si>
  <si>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</si>
  <si>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</si>
  <si>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</si>
  <si>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</si>
  <si>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</si>
  <si>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</si>
  <si>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</si>
  <si>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</si>
  <si>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</si>
  <si>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</si>
  <si>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</si>
  <si>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</si>
  <si>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</si>
  <si>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</si>
  <si>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</si>
  <si>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</si>
  <si>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</si>
  <si>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</si>
  <si>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</si>
  <si>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</si>
  <si>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</si>
  <si>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</si>
  <si>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</si>
  <si>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</si>
  <si>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</si>
  <si>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</si>
  <si>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</si>
  <si>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</si>
  <si>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</si>
  <si>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</si>
  <si>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</si>
  <si>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</si>
  <si>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</si>
  <si>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</si>
  <si>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</si>
  <si>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</si>
  <si>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</si>
  <si>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</si>
  <si>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</si>
  <si>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</si>
  <si>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</si>
  <si>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</si>
  <si>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</si>
  <si>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</si>
  <si>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</si>
  <si>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</si>
  <si>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</si>
  <si>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</si>
  <si>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</si>
  <si>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</si>
  <si>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</si>
  <si>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</si>
  <si>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</si>
  <si>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</si>
  <si>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</si>
  <si>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</si>
  <si>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</si>
  <si>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</si>
  <si>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</si>
  <si>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</si>
  <si>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</si>
  <si>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</si>
  <si>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</si>
  <si>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</si>
  <si>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</si>
  <si>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</si>
  <si>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</si>
  <si>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</si>
  <si>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</si>
  <si>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</si>
  <si>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</si>
  <si>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</si>
  <si>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</si>
  <si>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</si>
  <si>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</si>
  <si>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</si>
  <si>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</si>
  <si>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</si>
  <si>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</si>
  <si>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</si>
  <si>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</si>
  <si>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</si>
  <si>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</si>
  <si>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</si>
  <si>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</si>
  <si>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</si>
  <si>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</si>
  <si>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</si>
  <si>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</si>
  <si>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</si>
  <si>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</si>
  <si>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</si>
  <si>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</si>
  <si>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</si>
  <si>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</si>
  <si>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</si>
  <si>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</si>
  <si>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</si>
  <si>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</si>
  <si>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</si>
  <si>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</si>
  <si>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</si>
  <si>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</si>
  <si>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</si>
  <si>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</si>
  <si>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</si>
  <si>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</si>
  <si>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</si>
  <si>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</si>
  <si>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</si>
  <si>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</si>
  <si>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</si>
  <si>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</si>
  <si>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</si>
  <si>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</si>
  <si>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</si>
  <si>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</si>
  <si>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</si>
  <si>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</si>
  <si>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</si>
  <si>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</si>
  <si>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</si>
  <si>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</si>
  <si>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</si>
  <si>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</si>
  <si>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</si>
  <si>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</si>
  <si>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</si>
  <si>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</si>
  <si>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</si>
  <si>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</si>
  <si>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</si>
  <si>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</si>
  <si>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</si>
  <si>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</si>
  <si>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</si>
  <si>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</si>
  <si>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</si>
  <si>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</si>
  <si>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</si>
  <si>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</si>
  <si>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</si>
  <si>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</si>
  <si>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</si>
  <si>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</si>
  <si>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</si>
  <si>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</si>
  <si>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</si>
  <si>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</si>
  <si>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</si>
  <si>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</si>
  <si>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</si>
  <si>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</si>
  <si>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</si>
  <si>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</si>
  <si>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</si>
  <si>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</si>
  <si>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</si>
  <si>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</si>
  <si>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</si>
  <si>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</si>
  <si>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</si>
  <si>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</si>
  <si>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</si>
  <si>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</si>
  <si>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</si>
  <si>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</si>
  <si>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</si>
  <si>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</si>
  <si>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</si>
  <si>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</si>
  <si>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</si>
  <si>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</si>
  <si>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</si>
  <si>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</si>
  <si>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</si>
  <si>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</si>
  <si>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</si>
  <si>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</si>
  <si>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</si>
  <si>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</si>
  <si>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</si>
  <si>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</si>
  <si>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</si>
  <si>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</si>
  <si>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</si>
  <si>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</si>
  <si>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</si>
  <si>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</si>
  <si>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</si>
  <si>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</si>
  <si>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</si>
  <si>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</si>
  <si>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</si>
  <si>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</si>
  <si>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</si>
  <si>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</si>
  <si>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</si>
  <si>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</si>
  <si>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</si>
  <si>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</si>
  <si>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</si>
  <si>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</si>
  <si>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</si>
  <si>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</si>
  <si>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</si>
  <si>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</si>
  <si>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</si>
  <si>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</si>
  <si>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</si>
  <si>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</si>
  <si>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</si>
  <si>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</si>
  <si>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</si>
  <si>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</si>
  <si>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</si>
  <si>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</si>
  <si>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</si>
  <si>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</si>
  <si>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</si>
  <si>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</si>
  <si>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</si>
  <si>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</si>
  <si>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</si>
  <si>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</si>
  <si>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</si>
  <si>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</si>
  <si>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</si>
  <si>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</si>
  <si>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</si>
  <si>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</si>
  <si>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</si>
  <si>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</si>
  <si>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</si>
  <si>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</si>
  <si>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</si>
  <si>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</si>
  <si>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</si>
  <si>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</si>
  <si>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</si>
  <si>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</si>
  <si>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</si>
  <si>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</si>
  <si>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</si>
  <si>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</si>
  <si>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</si>
  <si>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</si>
  <si>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</si>
  <si>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</si>
  <si>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</si>
  <si>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</si>
  <si>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</si>
  <si>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</si>
  <si>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</si>
  <si>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</si>
  <si>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</si>
  <si>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</si>
  <si>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</si>
  <si>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</si>
  <si>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</si>
  <si>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</si>
  <si>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</si>
  <si>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</si>
  <si>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</si>
  <si>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</si>
  <si>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</si>
  <si>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</si>
  <si>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</si>
  <si>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</si>
  <si>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</si>
  <si>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</si>
  <si>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</si>
  <si>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</si>
  <si>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</si>
  <si>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</si>
  <si>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</si>
  <si>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</si>
  <si>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</si>
  <si>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</si>
  <si>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</si>
  <si>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</si>
  <si>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</si>
  <si>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</si>
  <si>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</si>
  <si>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</si>
  <si>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</si>
  <si>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</si>
  <si>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</si>
  <si>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</si>
  <si>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</si>
  <si>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</si>
  <si>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</si>
  <si>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</si>
  <si>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</si>
  <si>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</si>
  <si>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</si>
  <si>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</si>
  <si>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</si>
  <si>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</si>
  <si>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</si>
  <si>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</si>
  <si>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</si>
  <si>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</si>
  <si>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</si>
  <si>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</si>
  <si>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</si>
  <si>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</si>
  <si>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</si>
  <si>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</si>
  <si>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</si>
  <si>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</si>
  <si>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</si>
  <si>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</si>
  <si>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</si>
  <si>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</si>
  <si>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</si>
  <si>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</si>
  <si>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</si>
  <si>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</si>
  <si>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</si>
  <si>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</si>
  <si>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</si>
  <si>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</si>
  <si>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</si>
  <si>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</si>
  <si>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</si>
  <si>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</si>
  <si>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</si>
  <si>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</si>
  <si>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</si>
  <si>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</si>
  <si>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</si>
  <si>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</si>
  <si>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</si>
  <si>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</si>
  <si>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</si>
  <si>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</si>
  <si>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</si>
  <si>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</si>
  <si>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</si>
  <si>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</si>
  <si>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</si>
  <si>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</si>
  <si>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</si>
  <si>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</si>
  <si>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</si>
  <si>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</si>
  <si>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</si>
  <si>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</si>
  <si>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</si>
  <si>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</si>
  <si>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</si>
  <si>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</si>
  <si>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</si>
  <si>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</si>
  <si>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</si>
  <si>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</si>
  <si>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</si>
  <si>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</si>
  <si>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</si>
  <si>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</si>
  <si>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</si>
  <si>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</si>
  <si>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</si>
  <si>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</si>
  <si>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</si>
  <si>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</si>
  <si>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</si>
  <si>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</si>
  <si>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</si>
  <si>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</si>
  <si>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</si>
  <si>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</si>
  <si>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</si>
  <si>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</si>
  <si>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</si>
  <si>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</si>
  <si>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</si>
  <si>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</si>
  <si>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</si>
  <si>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</si>
  <si>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</si>
  <si>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</si>
  <si>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</si>
  <si>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</si>
  <si>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</si>
  <si>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</si>
  <si>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</si>
  <si>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</si>
  <si>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</si>
  <si>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</si>
  <si>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</si>
  <si>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</si>
  <si>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</si>
  <si>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</si>
  <si>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</si>
  <si>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</si>
  <si>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</si>
  <si>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</si>
  <si>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</si>
  <si>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</si>
  <si>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</si>
  <si>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</si>
  <si>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</si>
  <si>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</si>
  <si>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</si>
  <si>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</si>
  <si>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</si>
  <si>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</si>
  <si>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</si>
  <si>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</si>
  <si>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</si>
  <si>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</si>
  <si>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</si>
  <si>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</si>
  <si>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</si>
  <si>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</si>
  <si>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</si>
  <si>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</si>
  <si>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</si>
  <si>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</si>
  <si>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</si>
  <si>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</si>
  <si>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</si>
  <si>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</si>
  <si>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</si>
  <si>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</si>
  <si>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</si>
  <si>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</si>
  <si>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</si>
  <si>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</si>
  <si>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</si>
  <si>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</si>
  <si>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</si>
  <si>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</si>
  <si>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</si>
  <si>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</si>
  <si>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</si>
  <si>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</si>
  <si>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</si>
  <si>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</si>
  <si>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</si>
  <si>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</si>
  <si>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</si>
  <si>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</si>
  <si>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</si>
  <si>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</si>
  <si>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</si>
  <si>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</si>
  <si>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</si>
  <si>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</si>
  <si>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</si>
  <si>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</si>
  <si>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</si>
  <si>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</si>
  <si>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</si>
  <si>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</si>
  <si>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</si>
  <si>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</si>
  <si>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</si>
  <si>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</si>
  <si>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</si>
  <si>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</si>
  <si>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</si>
  <si>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</si>
  <si>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</si>
  <si>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</si>
  <si>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</si>
  <si>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</si>
  <si>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</si>
  <si>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</si>
  <si>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</si>
  <si>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</si>
  <si>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</si>
  <si>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</si>
  <si>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</si>
  <si>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</si>
  <si>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</si>
  <si>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</si>
  <si>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</si>
  <si>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</si>
  <si>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</si>
  <si>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</si>
  <si>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</si>
  <si>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</si>
  <si>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</si>
  <si>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</si>
  <si>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</si>
  <si>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</si>
  <si>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</si>
  <si>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</si>
  <si>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</si>
  <si>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</si>
  <si>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</si>
  <si>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</si>
  <si>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</si>
  <si>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</si>
  <si>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</si>
  <si>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</si>
  <si>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</si>
  <si>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</si>
  <si>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</si>
  <si>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</si>
  <si>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</si>
  <si>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</si>
  <si>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</si>
  <si>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</si>
  <si>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</si>
  <si>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</si>
  <si>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</si>
  <si>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</si>
  <si>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</si>
  <si>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</si>
  <si>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</si>
  <si>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</si>
  <si>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</si>
  <si>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</si>
  <si>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</si>
  <si>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</si>
  <si>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</si>
  <si>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</si>
  <si>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</si>
  <si>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</si>
  <si>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</si>
  <si>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</si>
  <si>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</si>
  <si>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</si>
  <si>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</si>
  <si>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</si>
  <si>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</si>
  <si>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</si>
  <si>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</si>
  <si>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</si>
  <si>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</si>
  <si>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</si>
  <si>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</si>
  <si>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</si>
  <si>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</si>
  <si>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</si>
  <si>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</si>
  <si>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</si>
  <si>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</si>
  <si>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</si>
  <si>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</si>
  <si>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</si>
  <si>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</si>
  <si>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</si>
  <si>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</si>
  <si>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</si>
  <si>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</si>
  <si>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</si>
  <si>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</si>
  <si>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</si>
  <si>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</si>
  <si>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</si>
  <si>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</si>
  <si>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</si>
  <si>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</si>
  <si>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</si>
  <si>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</si>
  <si>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</si>
  <si>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</si>
  <si>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</si>
  <si>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</si>
  <si>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</si>
  <si>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</si>
  <si>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</si>
  <si>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</si>
  <si>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</si>
  <si>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</si>
  <si>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</si>
  <si>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</si>
  <si>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</si>
  <si>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</si>
  <si>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</si>
  <si>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</si>
  <si>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</si>
  <si>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</si>
  <si>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</si>
  <si>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</si>
  <si>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</si>
  <si>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</si>
  <si>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</si>
  <si>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</si>
  <si>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</si>
  <si>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</si>
  <si>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</si>
  <si>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</si>
  <si>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</si>
  <si>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</si>
  <si>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</si>
  <si>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</si>
  <si>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</si>
  <si>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</si>
  <si>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</si>
  <si>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</si>
  <si>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</si>
  <si>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</si>
  <si>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</si>
  <si>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</si>
  <si>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</si>
  <si>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</si>
  <si>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</si>
  <si>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</si>
  <si>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</si>
  <si>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</si>
  <si>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</si>
  <si>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</si>
  <si>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</si>
  <si>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</si>
  <si>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</si>
  <si>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</si>
  <si>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</si>
  <si>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</si>
  <si>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</si>
  <si>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</si>
  <si>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</si>
  <si>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</si>
  <si>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</si>
  <si>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</si>
  <si>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</si>
  <si>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</si>
  <si>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</si>
  <si>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</si>
  <si>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</si>
  <si>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</si>
  <si>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</si>
  <si>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</si>
  <si>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</si>
  <si>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</si>
  <si>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</si>
  <si>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</si>
  <si>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</si>
  <si>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</si>
  <si>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</si>
  <si>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</si>
  <si>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</si>
  <si>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</si>
  <si>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</si>
  <si>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</si>
  <si>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</si>
  <si>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</si>
  <si>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</si>
  <si>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</si>
  <si>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</si>
  <si>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</si>
  <si>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</si>
  <si>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</si>
  <si>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</si>
  <si>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</si>
  <si>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</si>
  <si>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</si>
  <si>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</si>
  <si>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</si>
  <si>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</si>
  <si>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</si>
  <si>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</si>
  <si>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</si>
  <si>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</si>
  <si>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</si>
  <si>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</si>
  <si>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</si>
  <si>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</si>
  <si>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</si>
  <si>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</si>
  <si>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</si>
  <si>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</si>
  <si>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</si>
  <si>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</si>
  <si>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</si>
  <si>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</si>
  <si>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</si>
  <si>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</si>
  <si>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</si>
  <si>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</si>
  <si>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</si>
  <si>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</si>
  <si>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</si>
  <si>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</si>
  <si>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</si>
  <si>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</si>
  <si>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</si>
  <si>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</si>
  <si>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</si>
  <si>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</si>
  <si>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</si>
  <si>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</si>
  <si>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</si>
  <si>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</si>
  <si>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</si>
  <si>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</si>
  <si>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</si>
  <si>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</si>
  <si>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</si>
  <si>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</si>
  <si>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</si>
  <si>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</si>
  <si>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</si>
  <si>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</si>
  <si>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</si>
  <si>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</si>
  <si>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</si>
  <si>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</si>
  <si>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</si>
  <si>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</si>
  <si>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</si>
  <si>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</si>
  <si>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</si>
  <si>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</si>
  <si>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</si>
  <si>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</si>
  <si>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</si>
  <si>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</si>
  <si>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</si>
  <si>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</si>
  <si>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</si>
  <si>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</si>
  <si>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</si>
  <si>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</si>
  <si>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</si>
  <si>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</si>
  <si>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</si>
  <si>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</si>
  <si>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</si>
  <si>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</si>
  <si>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</si>
  <si>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</si>
  <si>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</si>
  <si>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</si>
  <si>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</si>
  <si>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</si>
  <si>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</si>
  <si>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</si>
  <si>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</si>
  <si>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</si>
  <si>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</si>
  <si>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</si>
  <si>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</si>
  <si>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</si>
  <si>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</si>
  <si>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</si>
  <si>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</si>
  <si>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</si>
  <si>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</si>
  <si>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</si>
  <si>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</si>
  <si>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</si>
  <si>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</si>
  <si>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</si>
  <si>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</si>
  <si>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</si>
  <si>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</si>
  <si>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</si>
  <si>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</si>
  <si>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</si>
  <si>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</si>
  <si>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</si>
  <si>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</si>
  <si>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</si>
  <si>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</si>
  <si>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</si>
  <si>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</si>
  <si>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</si>
  <si>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</si>
  <si>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</si>
  <si>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</si>
  <si>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</si>
  <si>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</si>
  <si>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</si>
  <si>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</si>
  <si>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</si>
  <si>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</si>
  <si>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</si>
  <si>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</si>
  <si>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</si>
  <si>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</si>
  <si>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</si>
  <si>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</si>
  <si>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</si>
  <si>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</si>
  <si>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</si>
  <si>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</si>
  <si>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</si>
  <si>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</si>
  <si>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</si>
  <si>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</si>
  <si>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</si>
  <si>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</si>
  <si>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</si>
  <si>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</si>
  <si>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</si>
  <si>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</si>
  <si>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</si>
  <si>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</si>
  <si>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</si>
  <si>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</si>
  <si>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</si>
  <si>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</si>
  <si>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</si>
  <si>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</si>
  <si>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</si>
  <si>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</si>
  <si>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</si>
  <si>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</si>
  <si>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</si>
  <si>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</si>
  <si>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</si>
  <si>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</si>
  <si>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</si>
  <si>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</si>
  <si>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</si>
  <si>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</si>
  <si>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</si>
  <si>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</si>
  <si>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</si>
  <si>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</si>
  <si>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</si>
  <si>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</si>
  <si>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</si>
  <si>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</si>
  <si>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</si>
  <si>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</si>
  <si>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</si>
  <si>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</si>
  <si>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</si>
  <si>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</si>
  <si>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</si>
  <si>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</si>
  <si>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</si>
  <si>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</si>
  <si>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</si>
  <si>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</si>
  <si>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</si>
  <si>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</si>
  <si>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</si>
  <si>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</si>
  <si>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</si>
  <si>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</si>
  <si>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</si>
  <si>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</si>
  <si>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</si>
  <si>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</si>
  <si>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</si>
  <si>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</si>
  <si>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</si>
  <si>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</si>
  <si>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</si>
  <si>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</si>
  <si>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</si>
  <si>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</si>
  <si>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</si>
  <si>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</si>
  <si>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</si>
  <si>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</si>
  <si>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</si>
  <si>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</si>
  <si>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</si>
  <si>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</si>
  <si>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</si>
  <si>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</si>
  <si>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</si>
  <si>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</si>
  <si>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</si>
  <si>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</si>
  <si>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</si>
  <si>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</si>
  <si>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</si>
  <si>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</si>
  <si>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</si>
  <si>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</si>
  <si>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</si>
  <si>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</si>
  <si>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</si>
  <si>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</si>
  <si>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</si>
  <si>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</si>
  <si>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</si>
  <si>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</si>
  <si>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</si>
  <si>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</si>
  <si>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</si>
  <si>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</si>
  <si>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</si>
  <si>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</si>
  <si>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</si>
  <si>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</si>
  <si>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</si>
  <si>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</si>
  <si>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</si>
  <si>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</si>
  <si>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</si>
  <si>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</si>
  <si>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</si>
  <si>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</si>
  <si>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</si>
  <si>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</si>
  <si>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</si>
  <si>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</si>
  <si>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</si>
  <si>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</si>
  <si>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</si>
  <si>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</si>
  <si>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</si>
  <si>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</si>
  <si>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</si>
  <si>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</si>
  <si>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</si>
  <si>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</si>
  <si>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</si>
  <si>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</si>
  <si>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</si>
  <si>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</si>
  <si>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</si>
  <si>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</si>
  <si>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</si>
  <si>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</si>
  <si>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</si>
  <si>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</si>
  <si>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</si>
  <si>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</si>
  <si>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</si>
  <si>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</si>
  <si>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</si>
  <si>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</si>
  <si>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</si>
  <si>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</si>
  <si>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</si>
  <si>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</si>
  <si>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</si>
  <si>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</si>
  <si>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</si>
  <si>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</si>
  <si>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</si>
  <si>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</si>
  <si>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</si>
  <si>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</si>
  <si>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</si>
  <si>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</si>
  <si>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</si>
  <si>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</si>
  <si>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</si>
  <si>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</si>
  <si>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</si>
  <si>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</si>
  <si>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</si>
  <si>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</si>
  <si>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</si>
  <si>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</si>
  <si>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</si>
  <si>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</si>
  <si>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</si>
  <si>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</si>
  <si>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</si>
  <si>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</si>
  <si>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</si>
  <si>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</si>
  <si>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</si>
  <si>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</si>
  <si>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</si>
  <si>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</si>
  <si>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</si>
  <si>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</si>
  <si>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</si>
  <si>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</si>
  <si>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</si>
  <si>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</si>
  <si>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</si>
  <si>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</si>
  <si>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</si>
  <si>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</si>
  <si>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</si>
  <si>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</si>
  <si>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</si>
  <si>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</si>
  <si>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</si>
  <si>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</si>
  <si>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</si>
  <si>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</si>
  <si>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</si>
  <si>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</si>
  <si>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</si>
  <si>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</si>
  <si>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</si>
  <si>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</si>
  <si>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</si>
  <si>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</si>
  <si>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</si>
  <si>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</si>
  <si>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</si>
  <si>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</si>
  <si>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</si>
  <si>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</si>
  <si>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</si>
  <si>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</si>
  <si>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</si>
  <si>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</si>
  <si>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</si>
  <si>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</si>
  <si>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</si>
  <si>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</si>
  <si>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</si>
  <si>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</si>
  <si>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</si>
  <si>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</si>
  <si>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</si>
  <si>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</si>
  <si>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</si>
  <si>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</si>
  <si>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</si>
  <si>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</si>
  <si>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</si>
  <si>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</si>
  <si>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</si>
  <si>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</si>
  <si>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</si>
  <si>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</si>
  <si>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</si>
  <si>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</si>
  <si>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</si>
  <si>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</si>
  <si>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</si>
  <si>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</si>
  <si>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</si>
  <si>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</si>
  <si>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</si>
  <si>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</si>
  <si>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</si>
  <si>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</si>
  <si>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</si>
  <si>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</si>
  <si>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</si>
  <si>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</si>
  <si>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</si>
  <si>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</si>
  <si>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</si>
  <si>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</si>
  <si>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</si>
  <si>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</si>
  <si>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</si>
  <si>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</si>
  <si>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</si>
  <si>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</si>
  <si>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</si>
  <si>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</si>
  <si>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</si>
  <si>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</si>
  <si>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</si>
  <si>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</si>
  <si>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</si>
  <si>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</si>
  <si>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</si>
  <si>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</si>
  <si>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</si>
  <si>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</si>
  <si>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</si>
  <si>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</si>
  <si>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</si>
  <si>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</si>
  <si>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</si>
  <si>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</si>
  <si>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</si>
  <si>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</si>
  <si>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</si>
  <si>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</si>
  <si>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</si>
  <si>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</si>
  <si>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</si>
  <si>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</si>
  <si>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</si>
  <si>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</si>
  <si>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</si>
  <si>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</si>
  <si>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</si>
  <si>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</si>
  <si>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</si>
  <si>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</si>
  <si>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</si>
  <si>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</si>
  <si>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</si>
  <si>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</si>
  <si>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</si>
  <si>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</si>
  <si>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</si>
  <si>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</si>
  <si>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</si>
  <si>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</si>
  <si>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</si>
  <si>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</si>
  <si>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</si>
  <si>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</si>
  <si>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</si>
  <si>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</si>
  <si>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</si>
  <si>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</si>
  <si>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</si>
  <si>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</si>
  <si>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</si>
  <si>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</si>
  <si>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</si>
  <si>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</si>
  <si>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</si>
  <si>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</si>
  <si>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</si>
  <si>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</si>
  <si>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</si>
  <si>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</si>
  <si>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</si>
  <si>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</si>
  <si>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</si>
  <si>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</si>
  <si>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</si>
  <si>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</si>
  <si>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</si>
  <si>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</si>
  <si>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</si>
  <si>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</si>
  <si>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</si>
  <si>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</si>
  <si>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</si>
  <si>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</si>
  <si>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</si>
  <si>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</si>
  <si>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</si>
  <si>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</si>
  <si>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</si>
  <si>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</si>
  <si>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</si>
  <si>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</si>
  <si>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</si>
  <si>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</si>
  <si>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</si>
  <si>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</si>
  <si>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</si>
  <si>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</si>
  <si>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</si>
  <si>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</si>
  <si>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</si>
  <si>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</si>
  <si>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</si>
  <si>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</si>
  <si>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</si>
  <si>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</si>
  <si>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</si>
  <si>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</si>
  <si>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</si>
  <si>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</si>
  <si>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</si>
  <si>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</si>
  <si>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</si>
  <si>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</si>
  <si>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</si>
  <si>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</si>
  <si>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</si>
  <si>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</si>
  <si>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</si>
  <si>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</si>
  <si>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</si>
  <si>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</si>
  <si>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</si>
  <si>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</si>
  <si>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</si>
  <si>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</si>
  <si>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</si>
  <si>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</si>
  <si>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</si>
  <si>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</si>
  <si>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</si>
  <si>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</si>
  <si>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</si>
  <si>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</si>
  <si>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</si>
  <si>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</si>
  <si>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</si>
  <si>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</si>
  <si>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</si>
  <si>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</si>
  <si>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</si>
  <si>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</si>
  <si>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</si>
  <si>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</si>
  <si>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</si>
  <si>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</si>
  <si>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</si>
  <si>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</si>
  <si>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</si>
  <si>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</si>
  <si>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</si>
  <si>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</si>
  <si>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</si>
  <si>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</si>
  <si>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</si>
  <si>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</si>
  <si>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</si>
  <si>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</si>
  <si>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</si>
  <si>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</si>
  <si>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</si>
  <si>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</si>
  <si>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</si>
  <si>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</si>
  <si>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</si>
  <si>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</si>
  <si>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</si>
  <si>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</si>
  <si>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</si>
  <si>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</si>
  <si>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</si>
  <si>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</si>
  <si>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</si>
  <si>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</si>
  <si>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</si>
  <si>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</si>
  <si>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</si>
  <si>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</si>
  <si>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</si>
  <si>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</si>
  <si>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</si>
  <si>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</si>
  <si>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</si>
  <si>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</si>
  <si>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</si>
  <si>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</si>
  <si>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</si>
  <si>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</si>
  <si>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</si>
  <si>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</si>
  <si>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</si>
  <si>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</si>
  <si>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</si>
  <si>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</si>
  <si>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</si>
  <si>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</si>
  <si>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</si>
  <si>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</si>
  <si>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</si>
  <si>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</si>
  <si>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</si>
  <si>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</si>
  <si>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</si>
  <si>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</si>
  <si>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</si>
  <si>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</si>
  <si>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</si>
  <si>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</si>
  <si>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</si>
  <si>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</si>
  <si>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</si>
  <si>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</si>
  <si>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</si>
  <si>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</si>
  <si>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</si>
  <si>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</si>
  <si>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</si>
  <si>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</si>
  <si>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</si>
  <si>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</si>
  <si>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</si>
  <si>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</si>
  <si>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</si>
  <si>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</si>
  <si>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</si>
  <si>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</si>
  <si>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</si>
  <si>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</si>
  <si>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</si>
  <si>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</si>
  <si>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</si>
  <si>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</si>
  <si>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</si>
  <si>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</si>
  <si>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</si>
  <si>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</si>
  <si>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</si>
  <si>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</si>
  <si>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</si>
  <si>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</si>
  <si>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</si>
  <si>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</si>
  <si>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</si>
  <si>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</si>
  <si>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</si>
  <si>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</si>
  <si>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</si>
  <si>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</si>
  <si>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</si>
  <si>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</si>
  <si>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</si>
  <si>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</si>
  <si>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</si>
  <si>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</si>
  <si>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</si>
  <si>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</si>
  <si>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</si>
  <si>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</si>
  <si>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</si>
  <si>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</si>
  <si>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</si>
  <si>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</si>
  <si>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</si>
  <si>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</si>
  <si>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</si>
  <si>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</si>
  <si>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</si>
  <si>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</si>
  <si>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</si>
  <si>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</si>
  <si>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</si>
  <si>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</si>
  <si>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</si>
  <si>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</si>
  <si>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</si>
  <si>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</si>
  <si>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</si>
  <si>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</si>
  <si>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</si>
  <si>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</si>
  <si>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</si>
  <si>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</si>
  <si>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</si>
  <si>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</si>
  <si>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</si>
  <si>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</si>
  <si>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</si>
  <si>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</si>
  <si>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</si>
  <si>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</si>
  <si>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</si>
  <si>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</si>
  <si>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</si>
  <si>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</si>
  <si>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</si>
  <si>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</si>
  <si>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</si>
  <si>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</si>
  <si>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</si>
  <si>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</si>
  <si>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</si>
  <si>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</si>
  <si>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</si>
  <si>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</si>
  <si>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</si>
  <si>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</si>
  <si>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</si>
  <si>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</si>
  <si>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</si>
  <si>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</si>
  <si>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</si>
  <si>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</si>
  <si>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</si>
  <si>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</si>
  <si>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</si>
  <si>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</si>
  <si>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</si>
  <si>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</si>
  <si>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</si>
  <si>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</si>
  <si>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</si>
  <si>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</si>
  <si>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</si>
  <si>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</si>
  <si>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</si>
  <si>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</si>
  <si>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</si>
  <si>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</si>
  <si>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</si>
  <si>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</si>
  <si>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</si>
  <si>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</si>
  <si>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</si>
  <si>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</si>
  <si>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</si>
  <si>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</si>
  <si>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</si>
  <si>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</si>
  <si>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</si>
  <si>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</si>
  <si>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</si>
  <si>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</si>
  <si>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</si>
  <si>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</si>
  <si>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</si>
  <si>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</si>
  <si>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</si>
  <si>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</si>
  <si>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</si>
  <si>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</si>
  <si>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</si>
  <si>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</si>
  <si>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</si>
  <si>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</si>
  <si>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</si>
  <si>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</si>
  <si>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</si>
  <si>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</si>
  <si>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</si>
  <si>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</si>
  <si>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</si>
  <si>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</si>
  <si>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</si>
  <si>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</si>
  <si>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</si>
  <si>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</si>
  <si>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</si>
  <si>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</si>
  <si>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</si>
  <si>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</si>
  <si>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</si>
  <si>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</si>
  <si>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</si>
  <si>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</si>
  <si>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</si>
  <si>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</si>
  <si>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</si>
  <si>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</si>
  <si>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</si>
  <si>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</si>
  <si>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</si>
  <si>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</si>
  <si>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</si>
  <si>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</si>
  <si>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</si>
  <si>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</si>
  <si>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</si>
  <si>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</si>
  <si>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</si>
  <si>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</si>
  <si>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</si>
  <si>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</si>
  <si>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</si>
  <si>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</si>
  <si>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</si>
  <si>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</si>
  <si>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</si>
  <si>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</si>
  <si>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</si>
  <si>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</si>
  <si>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</si>
  <si>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</si>
  <si>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</si>
  <si>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</si>
  <si>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</si>
  <si>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</si>
  <si>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</si>
  <si>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</si>
  <si>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</si>
  <si>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</si>
  <si>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</si>
  <si>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</si>
  <si>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</si>
  <si>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</si>
  <si>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</si>
  <si>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</si>
  <si>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</si>
  <si>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</si>
  <si>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</si>
  <si>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</si>
  <si>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</si>
  <si>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</si>
  <si>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</si>
  <si>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</si>
  <si>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</si>
  <si>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</si>
  <si>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</si>
  <si>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</si>
  <si>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</si>
  <si>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</si>
  <si>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</si>
  <si>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</si>
  <si>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</si>
  <si>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</si>
  <si>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</si>
  <si>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</si>
  <si>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</si>
  <si>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</si>
  <si>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</si>
  <si>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</si>
  <si>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</si>
  <si>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</si>
  <si>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</si>
  <si>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</si>
  <si>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</si>
  <si>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</si>
  <si>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</si>
  <si>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</si>
  <si>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</si>
  <si>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</si>
  <si>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</si>
  <si>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</si>
  <si>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</si>
  <si>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</si>
  <si>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</si>
  <si>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</si>
  <si>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</si>
  <si>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</si>
  <si>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</si>
  <si>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</si>
  <si>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</si>
  <si>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</si>
  <si>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</si>
  <si>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</si>
  <si>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</si>
  <si>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</si>
  <si>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</si>
  <si>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</si>
  <si>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</si>
  <si>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</si>
  <si>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</si>
  <si>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</si>
  <si>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</si>
  <si>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</si>
  <si>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</si>
  <si>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</si>
  <si>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</si>
  <si>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</si>
  <si>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</si>
  <si>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</si>
  <si>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</si>
  <si>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</si>
  <si>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</si>
  <si>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</si>
  <si>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</si>
  <si>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</si>
  <si>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</si>
  <si>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</si>
  <si>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</si>
  <si>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</si>
  <si>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</si>
  <si>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</si>
  <si>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</si>
  <si>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</si>
  <si>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</si>
  <si>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</si>
  <si>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</si>
  <si>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</si>
  <si>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</si>
  <si>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</si>
  <si>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</si>
  <si>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</si>
  <si>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</si>
  <si>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</si>
  <si>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</si>
  <si>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</si>
  <si>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</si>
  <si>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</si>
  <si>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</si>
  <si>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</si>
  <si>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</si>
  <si>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</si>
  <si>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</si>
  <si>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</si>
  <si>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</si>
  <si>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</si>
  <si>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</si>
  <si>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</si>
  <si>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</si>
  <si>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</si>
  <si>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</si>
  <si>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</si>
  <si>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</si>
  <si>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</si>
  <si>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</si>
  <si>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</si>
  <si>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</si>
  <si>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</si>
  <si>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</si>
  <si>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</si>
  <si>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</si>
  <si>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</si>
  <si>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</si>
  <si>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</si>
  <si>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</si>
  <si>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</si>
  <si>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</si>
  <si>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</si>
  <si>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</si>
  <si>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</si>
  <si>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</si>
  <si>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</si>
  <si>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</si>
  <si>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</si>
  <si>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</si>
  <si>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</si>
  <si>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</si>
  <si>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</si>
  <si>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</si>
  <si>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</si>
  <si>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</si>
  <si>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</si>
  <si>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</si>
  <si>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</si>
  <si>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</si>
  <si>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</si>
  <si>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</si>
  <si>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</si>
  <si>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</si>
  <si>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</si>
  <si>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</si>
  <si>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</si>
  <si>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</si>
  <si>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</si>
  <si>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</si>
  <si>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</si>
  <si>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</si>
  <si>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</si>
  <si>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</si>
  <si>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</si>
  <si>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</si>
  <si>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</si>
  <si>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</si>
  <si>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</si>
  <si>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</si>
  <si>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</si>
  <si>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</si>
  <si>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</si>
  <si>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</si>
  <si>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</si>
  <si>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</si>
  <si>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</si>
  <si>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</si>
  <si>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</si>
  <si>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</si>
  <si>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</si>
  <si>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</si>
  <si>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</si>
  <si>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</si>
  <si>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</si>
  <si>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</si>
  <si>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</si>
  <si>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</si>
  <si>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</si>
  <si>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</si>
  <si>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</si>
  <si>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</si>
  <si>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</si>
  <si>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</si>
  <si>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</si>
  <si>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</si>
  <si>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</si>
  <si>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</si>
  <si>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</si>
  <si>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</si>
  <si>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</si>
  <si>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</si>
  <si>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</si>
  <si>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</si>
  <si>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</si>
  <si>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</si>
  <si>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</si>
  <si>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</si>
  <si>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</si>
  <si>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</si>
  <si>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</si>
  <si>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</si>
  <si>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</si>
  <si>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</si>
  <si>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</si>
  <si>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</si>
  <si>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</si>
  <si>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</si>
  <si>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</si>
  <si>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</si>
  <si>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</si>
  <si>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</si>
  <si>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</si>
  <si>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</si>
  <si>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</si>
  <si>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</si>
  <si>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</si>
  <si>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</si>
  <si>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</si>
  <si>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</si>
  <si>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</si>
  <si>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</si>
  <si>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</si>
  <si>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</si>
  <si>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</si>
  <si>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</si>
  <si>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</si>
  <si>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</si>
  <si>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</si>
  <si>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</si>
  <si>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</si>
  <si>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</si>
  <si>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</si>
  <si>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</si>
  <si>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</si>
  <si>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</si>
  <si>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</si>
  <si>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</si>
  <si>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</si>
  <si>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</si>
  <si>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</si>
  <si>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</si>
  <si>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</si>
  <si>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</si>
  <si>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</si>
  <si>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</si>
  <si>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</si>
  <si>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</si>
  <si>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</si>
  <si>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</si>
  <si>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</si>
  <si>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</si>
  <si>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</si>
  <si>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</si>
  <si>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</si>
  <si>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</si>
  <si>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</si>
  <si>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</si>
  <si>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</si>
  <si>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</si>
  <si>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</si>
  <si>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</si>
  <si>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</si>
  <si>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</si>
  <si>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</si>
  <si>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</si>
  <si>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</si>
  <si>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</si>
  <si>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</si>
  <si>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</si>
  <si>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</si>
  <si>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</si>
  <si>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</si>
  <si>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</si>
  <si>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</si>
  <si>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</si>
  <si>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</si>
  <si>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</si>
  <si>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</si>
  <si>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</si>
  <si>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</si>
  <si>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</si>
  <si>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</si>
  <si>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</si>
  <si>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</si>
  <si>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</si>
  <si>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</si>
  <si>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</si>
  <si>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</si>
  <si>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</si>
  <si>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</si>
  <si>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</si>
  <si>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</si>
  <si>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</si>
  <si>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</si>
  <si>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</si>
  <si>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</si>
  <si>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</si>
  <si>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</si>
  <si>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</si>
  <si>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</si>
  <si>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</si>
  <si>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</si>
  <si>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</si>
  <si>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</si>
  <si>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</si>
  <si>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</si>
  <si>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</si>
  <si>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</si>
  <si>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</si>
  <si>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</si>
  <si>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</si>
  <si>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</si>
  <si>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</si>
  <si>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</si>
  <si>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</si>
  <si>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</si>
  <si>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</si>
  <si>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</si>
  <si>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</si>
  <si>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</si>
  <si>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</si>
  <si>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</si>
  <si>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</si>
  <si>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</si>
  <si>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</si>
  <si>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</si>
  <si>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</si>
  <si>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</si>
  <si>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</si>
  <si>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</si>
  <si>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</si>
  <si>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</si>
  <si>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</si>
  <si>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</si>
  <si>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</si>
  <si>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</si>
  <si>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</si>
  <si>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</si>
  <si>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</si>
  <si>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</si>
  <si>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</si>
  <si>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</si>
  <si>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</si>
  <si>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</si>
  <si>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</si>
  <si>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</si>
  <si>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</si>
  <si>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</si>
  <si>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</si>
  <si>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</si>
  <si>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</si>
  <si>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</si>
  <si>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</si>
  <si>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</si>
  <si>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</si>
  <si>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</si>
  <si>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</si>
  <si>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</si>
  <si>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</si>
  <si>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</si>
  <si>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</si>
  <si>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</si>
  <si>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</si>
  <si>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</si>
  <si>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</si>
  <si>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</si>
  <si>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</si>
  <si>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</si>
  <si>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</si>
  <si>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</si>
  <si>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</si>
  <si>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</si>
  <si>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</si>
  <si>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</si>
  <si>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</si>
  <si>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</si>
  <si>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</si>
  <si>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</si>
  <si>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</si>
  <si>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</si>
  <si>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</si>
  <si>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</si>
  <si>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</si>
  <si>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</si>
  <si>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</si>
  <si>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</si>
  <si>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</si>
  <si>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</si>
  <si>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</si>
  <si>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</si>
  <si>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</si>
  <si>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</si>
  <si>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</si>
  <si>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</si>
  <si>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</si>
  <si>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</si>
  <si>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</si>
  <si>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</si>
  <si>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</si>
  <si>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</si>
  <si>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</si>
  <si>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</si>
  <si>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</si>
  <si>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</si>
  <si>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</si>
  <si>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</si>
  <si>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</si>
  <si>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</si>
  <si>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</si>
  <si>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</si>
  <si>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</si>
  <si>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</si>
  <si>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</si>
  <si>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</si>
  <si>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</si>
  <si>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</si>
  <si>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</si>
  <si>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</si>
  <si>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</si>
  <si>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</si>
  <si>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</si>
  <si>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</si>
  <si>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</si>
  <si>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</si>
  <si>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</si>
  <si>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</si>
  <si>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</si>
  <si>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</si>
  <si>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</si>
  <si>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</si>
  <si>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</si>
  <si>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</si>
  <si>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</si>
  <si>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</si>
  <si>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</si>
  <si>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</si>
  <si>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</si>
  <si>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</si>
  <si>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</si>
  <si>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</si>
  <si>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</si>
  <si>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</si>
  <si>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</si>
  <si>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</si>
  <si>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</si>
  <si>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</si>
  <si>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</si>
  <si>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</si>
  <si>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</si>
  <si>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</si>
  <si>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</si>
  <si>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</si>
  <si>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</si>
  <si>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</si>
  <si>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</si>
  <si>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</si>
  <si>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</si>
  <si>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</si>
  <si>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</si>
  <si>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</si>
  <si>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</si>
  <si>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</si>
  <si>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</si>
  <si>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</si>
  <si>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</si>
  <si>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</si>
  <si>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</si>
  <si>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</si>
  <si>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</si>
  <si>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</si>
  <si>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</si>
  <si>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</si>
  <si>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</si>
  <si>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</si>
  <si>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</si>
  <si>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</si>
  <si>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</si>
  <si>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</si>
  <si>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</si>
  <si>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</si>
  <si>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</si>
  <si>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</si>
  <si>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</si>
  <si>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</si>
  <si>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</si>
  <si>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</si>
  <si>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</si>
  <si>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</si>
  <si>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</si>
  <si>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</si>
  <si>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</si>
  <si>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</si>
  <si>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</si>
  <si>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</si>
  <si>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</si>
  <si>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</si>
  <si>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</si>
  <si>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</si>
  <si>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</si>
  <si>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</si>
  <si>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</si>
  <si>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</si>
  <si>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</si>
  <si>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</si>
  <si>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</si>
  <si>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</si>
  <si>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</si>
  <si>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</si>
  <si>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</si>
  <si>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</si>
  <si>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</si>
  <si>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</si>
  <si>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</si>
  <si>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</si>
  <si>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</si>
  <si>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</si>
  <si>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</si>
  <si>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</si>
  <si>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</si>
  <si>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</si>
  <si>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</si>
  <si>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</si>
  <si>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</si>
  <si>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</si>
  <si>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</si>
  <si>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</si>
  <si>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</si>
  <si>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</si>
  <si>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</si>
  <si>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</si>
  <si>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</si>
  <si>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</si>
  <si>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</si>
  <si>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</si>
  <si>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</si>
  <si>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</si>
  <si>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</si>
  <si>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</si>
  <si>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</si>
  <si>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</si>
  <si>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</si>
  <si>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</si>
  <si>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</si>
  <si>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</si>
  <si>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</si>
  <si>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</si>
  <si>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</si>
  <si>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</si>
  <si>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</si>
  <si>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</si>
  <si>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</si>
  <si>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</si>
  <si>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</si>
  <si>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</si>
  <si>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</si>
  <si>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</si>
  <si>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</si>
  <si>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</si>
  <si>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</si>
  <si>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</si>
  <si>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</si>
  <si>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</si>
  <si>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</si>
  <si>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</si>
  <si>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</si>
  <si>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</si>
  <si>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</si>
  <si>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</si>
  <si>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</si>
  <si>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</si>
  <si>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</si>
  <si>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</si>
  <si>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</si>
  <si>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</si>
  <si>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</si>
  <si>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</si>
  <si>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</si>
  <si>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</si>
  <si>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</si>
  <si>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</si>
  <si>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</si>
  <si>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</si>
  <si>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</si>
  <si>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</si>
  <si>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</si>
  <si>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</si>
  <si>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</si>
  <si>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</si>
  <si>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</si>
  <si>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</si>
  <si>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</si>
  <si>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</si>
  <si>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</si>
  <si>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</si>
  <si>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</si>
  <si>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</si>
  <si>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</si>
  <si>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</si>
  <si>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</si>
  <si>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</si>
  <si>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</si>
  <si>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</si>
  <si>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</si>
  <si>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</si>
  <si>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</si>
  <si>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</si>
  <si>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</si>
  <si>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</si>
  <si>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</si>
  <si>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</si>
  <si>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</si>
  <si>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</si>
  <si>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</si>
  <si>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</si>
  <si>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</si>
  <si>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</si>
  <si>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</si>
  <si>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</si>
  <si>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</si>
  <si>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</si>
  <si>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</si>
  <si>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</si>
  <si>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</si>
  <si>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</si>
  <si>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</si>
  <si>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</si>
  <si>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</si>
  <si>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</si>
  <si>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</si>
  <si>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</si>
  <si>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</si>
  <si>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</si>
  <si>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</si>
  <si>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</si>
  <si>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</si>
  <si>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</si>
  <si>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</si>
  <si>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</si>
  <si>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</si>
  <si>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</si>
  <si>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</si>
  <si>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</si>
  <si>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</si>
  <si>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</si>
  <si>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</si>
  <si>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</si>
  <si>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</si>
  <si>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</si>
  <si>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</si>
  <si>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</si>
  <si>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</si>
  <si>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</si>
  <si>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</si>
  <si>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</si>
  <si>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</si>
  <si>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</si>
  <si>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</si>
  <si>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</si>
  <si>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</si>
  <si>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</si>
  <si>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</si>
  <si>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</si>
  <si>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</si>
  <si>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</si>
  <si>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</si>
  <si>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</si>
  <si>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</si>
  <si>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</si>
  <si>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</si>
  <si>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</si>
  <si>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</si>
  <si>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</si>
  <si>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</si>
  <si>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</si>
  <si>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</si>
  <si>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</si>
  <si>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</si>
  <si>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</si>
  <si>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</si>
  <si>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</si>
  <si>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</si>
  <si>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</si>
  <si>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</si>
  <si>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</si>
  <si>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</si>
  <si>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</si>
  <si>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</si>
  <si>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</si>
  <si>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</si>
  <si>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</si>
  <si>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</si>
  <si>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</si>
  <si>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</si>
  <si>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</si>
  <si>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</si>
  <si>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</si>
  <si>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</si>
  <si>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</si>
  <si>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</si>
  <si>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</si>
  <si>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</si>
  <si>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</si>
  <si>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</si>
  <si>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</si>
  <si>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</si>
  <si>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</si>
  <si>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</si>
  <si>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</si>
  <si>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</si>
  <si>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</si>
  <si>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</si>
  <si>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</si>
  <si>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</si>
  <si>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</si>
  <si>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</si>
  <si>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</si>
  <si>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</si>
  <si>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</si>
  <si>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</si>
  <si>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</si>
  <si>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</si>
  <si>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</si>
  <si>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</si>
  <si>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</si>
  <si>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</si>
  <si>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</si>
  <si>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</si>
  <si>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</si>
  <si>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</si>
  <si>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</si>
  <si>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</si>
  <si>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</si>
  <si>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</si>
  <si>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</si>
  <si>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</si>
  <si>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</si>
  <si>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</si>
  <si>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</si>
  <si>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</si>
  <si>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</si>
  <si>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</si>
  <si>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</si>
  <si>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</si>
  <si>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</si>
  <si>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</si>
  <si>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</si>
  <si>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</si>
  <si>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</si>
  <si>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</si>
  <si>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</si>
  <si>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</si>
  <si>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</si>
  <si>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</si>
  <si>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</si>
  <si>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</si>
  <si>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</si>
  <si>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</si>
  <si>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</si>
  <si>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</si>
  <si>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</si>
  <si>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</si>
  <si>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</si>
  <si>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</si>
  <si>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</si>
  <si>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</si>
  <si>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</si>
  <si>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</si>
  <si>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</si>
  <si>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</si>
  <si>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</si>
  <si>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</si>
  <si>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</si>
  <si>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</si>
  <si>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</si>
  <si>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</si>
  <si>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</si>
  <si>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</si>
  <si>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</si>
  <si>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</si>
  <si>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</si>
  <si>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</si>
  <si>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</si>
  <si>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</si>
  <si>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</si>
  <si>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</si>
  <si>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</si>
  <si>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</si>
  <si>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</si>
  <si>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</si>
  <si>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</si>
  <si>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</si>
  <si>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</si>
  <si>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</si>
  <si>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</si>
  <si>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</si>
  <si>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</si>
  <si>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</si>
  <si>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</si>
  <si>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</si>
  <si>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</si>
  <si>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</si>
  <si>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</si>
  <si>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</si>
  <si>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</si>
  <si>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</si>
  <si>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</si>
  <si>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</si>
  <si>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</si>
  <si>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</si>
  <si>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</si>
  <si>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</si>
  <si>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</si>
  <si>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</si>
  <si>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</si>
  <si>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</si>
  <si>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</si>
  <si>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</si>
  <si>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</si>
  <si>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</si>
  <si>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</si>
  <si>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</si>
  <si>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</si>
  <si>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</si>
  <si>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</si>
  <si>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</si>
  <si>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</si>
  <si>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</si>
  <si>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</si>
  <si>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</si>
  <si>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</si>
  <si>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</si>
  <si>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</si>
  <si>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</si>
  <si>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</si>
  <si>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</si>
  <si>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</si>
  <si>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</si>
  <si>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</si>
  <si>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</si>
  <si>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</si>
  <si>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</si>
  <si>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</si>
  <si>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</si>
  <si>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</si>
  <si>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</si>
  <si>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</si>
  <si>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</si>
  <si>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</si>
  <si>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</si>
  <si>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</si>
  <si>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</si>
  <si>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</si>
  <si>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</si>
  <si>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</si>
  <si>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</si>
  <si>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</si>
  <si>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</si>
  <si>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</si>
  <si>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</si>
  <si>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</si>
  <si>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</si>
  <si>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</si>
  <si>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</si>
  <si>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</si>
  <si>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</si>
  <si>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</si>
  <si>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</si>
  <si>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</si>
  <si>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</si>
  <si>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</si>
  <si>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</si>
  <si>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</si>
  <si>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</si>
  <si>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</si>
  <si>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</si>
  <si>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</si>
  <si>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</si>
  <si>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</si>
  <si>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</si>
  <si>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</si>
  <si>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</si>
  <si>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</si>
  <si>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</si>
  <si>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</si>
  <si>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</si>
  <si>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</si>
  <si>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</si>
  <si>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</si>
  <si>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</si>
  <si>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</si>
  <si>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</si>
  <si>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</si>
  <si>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</si>
  <si>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</si>
  <si>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</si>
  <si>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</si>
  <si>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</si>
  <si>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</si>
  <si>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</si>
  <si>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</si>
  <si>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</si>
  <si>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</si>
  <si>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</si>
  <si>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</si>
  <si>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</si>
  <si>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</si>
  <si>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</si>
  <si>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</si>
  <si>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</si>
  <si>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</si>
  <si>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</si>
  <si>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</si>
  <si>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</si>
  <si>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</si>
  <si>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</si>
  <si>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</si>
  <si>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</si>
  <si>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</si>
  <si>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</si>
  <si>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</si>
  <si>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</si>
  <si>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</si>
  <si>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</si>
  <si>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</si>
  <si>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</si>
  <si>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</si>
  <si>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</si>
  <si>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</si>
  <si>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</si>
  <si>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</si>
  <si>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</si>
  <si>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</si>
  <si>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</si>
  <si>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</si>
  <si>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</si>
  <si>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</si>
  <si>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</si>
  <si>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</si>
  <si>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</si>
  <si>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</si>
  <si>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</si>
  <si>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</si>
  <si>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</si>
  <si>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</si>
  <si>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</si>
  <si>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</si>
  <si>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</si>
  <si>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</si>
  <si>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</si>
  <si>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</si>
  <si>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</si>
  <si>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</si>
  <si>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</si>
  <si>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</si>
  <si>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</si>
  <si>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</si>
  <si>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</si>
  <si>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</si>
  <si>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</si>
  <si>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</si>
  <si>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</si>
  <si>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</si>
  <si>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</si>
  <si>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</si>
  <si>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</si>
  <si>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</si>
  <si>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</si>
  <si>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</si>
  <si>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</si>
  <si>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</si>
  <si>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</si>
  <si>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</si>
  <si>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</si>
  <si>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</si>
  <si>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</si>
  <si>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</si>
  <si>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</si>
  <si>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</si>
  <si>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</si>
  <si>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</si>
  <si>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</si>
  <si>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</si>
  <si>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</si>
  <si>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</si>
  <si>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</si>
  <si>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</si>
  <si>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</si>
  <si>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</si>
  <si>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</si>
  <si>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</si>
  <si>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</si>
  <si>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</si>
  <si>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</si>
  <si>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</si>
  <si>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</si>
  <si>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</si>
  <si>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</si>
  <si>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</si>
  <si>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</si>
  <si>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</si>
  <si>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</si>
  <si>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</si>
  <si>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</si>
  <si>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</si>
  <si>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</si>
  <si>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</si>
  <si>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</si>
  <si>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</si>
  <si>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</si>
  <si>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</si>
  <si>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</si>
  <si>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</si>
  <si>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</si>
  <si>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</si>
  <si>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</si>
  <si>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</si>
  <si>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</si>
  <si>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</si>
  <si>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</si>
  <si>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</si>
  <si>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</si>
  <si>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</si>
  <si>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</si>
  <si>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</si>
  <si>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</si>
  <si>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</si>
  <si>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</si>
  <si>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</si>
  <si>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</si>
  <si>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</si>
  <si>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</si>
  <si>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</si>
  <si>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</si>
  <si>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</si>
  <si>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</si>
  <si>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</si>
  <si>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</si>
  <si>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</si>
  <si>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</si>
  <si>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</si>
  <si>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</si>
  <si>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</si>
  <si>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</si>
  <si>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</si>
  <si>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</si>
  <si>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</si>
  <si>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</si>
  <si>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</si>
  <si>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</si>
  <si>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</si>
  <si>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</si>
  <si>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</si>
  <si>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</si>
  <si>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</si>
  <si>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</si>
  <si>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</si>
  <si>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</si>
  <si>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</si>
  <si>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</si>
  <si>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</si>
  <si>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</si>
  <si>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</si>
  <si>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</si>
  <si>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</si>
  <si>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</si>
  <si>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</si>
  <si>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</si>
  <si>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</si>
  <si>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</si>
  <si>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</si>
  <si>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</si>
  <si>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</si>
  <si>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</si>
  <si>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</si>
  <si>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</si>
  <si>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</si>
  <si>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</si>
  <si>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</si>
  <si>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</si>
  <si>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</si>
  <si>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</si>
  <si>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</si>
  <si>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</si>
  <si>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</si>
  <si>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</si>
  <si>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</si>
  <si>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</si>
  <si>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</si>
  <si>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</si>
  <si>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</si>
  <si>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</si>
  <si>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</si>
  <si>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</si>
  <si>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</si>
  <si>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</si>
  <si>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</si>
  <si>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</si>
  <si>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</si>
  <si>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</si>
  <si>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</si>
  <si>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</si>
  <si>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</si>
  <si>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</si>
  <si>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</si>
  <si>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</si>
  <si>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</si>
  <si>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</si>
  <si>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</si>
  <si>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</si>
  <si>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</si>
  <si>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</si>
  <si>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</si>
  <si>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</si>
  <si>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</si>
  <si>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</si>
  <si>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</si>
  <si>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</si>
  <si>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</si>
  <si>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</si>
  <si>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</si>
  <si>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</si>
  <si>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</si>
  <si>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</si>
  <si>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</si>
  <si>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</si>
  <si>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</si>
  <si>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</si>
  <si>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</si>
  <si>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</si>
  <si>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</si>
  <si>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</si>
  <si>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</si>
  <si>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</si>
  <si>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</si>
  <si>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</si>
  <si>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</si>
  <si>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</si>
  <si>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</si>
  <si>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</si>
  <si>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</si>
  <si>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</si>
  <si>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</si>
  <si>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</si>
  <si>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</si>
  <si>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</si>
  <si>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</si>
  <si>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</si>
  <si>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</si>
  <si>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</si>
  <si>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</si>
  <si>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</si>
  <si>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</si>
  <si>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</si>
  <si>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</si>
  <si>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</si>
  <si>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</si>
  <si>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</si>
  <si>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</si>
  <si>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</si>
  <si>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</si>
  <si>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</si>
  <si>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</si>
  <si>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</si>
  <si>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</si>
  <si>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</si>
  <si>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</si>
  <si>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</si>
  <si>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</si>
  <si>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</si>
  <si>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</si>
  <si>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</si>
  <si>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</si>
  <si>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</si>
  <si>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</si>
  <si>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</si>
  <si>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</si>
  <si>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</si>
  <si>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</si>
  <si>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</si>
  <si>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</si>
  <si>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</si>
  <si>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</si>
  <si>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</si>
  <si>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</si>
  <si>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</si>
  <si>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</si>
  <si>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</si>
  <si>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</si>
  <si>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</si>
  <si>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</si>
  <si>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</si>
  <si>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</si>
  <si>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</si>
  <si>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</si>
  <si>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</si>
  <si>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</si>
  <si>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</si>
  <si>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</si>
  <si>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</si>
  <si>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</si>
  <si>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</si>
  <si>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</si>
  <si>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</si>
  <si>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</si>
  <si>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</si>
  <si>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</si>
  <si>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</si>
  <si>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</si>
  <si>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</si>
  <si>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</si>
  <si>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</si>
  <si>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</si>
  <si>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</si>
  <si>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</si>
  <si>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</si>
  <si>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</si>
  <si>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</si>
  <si>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</si>
  <si>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</si>
  <si>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</si>
  <si>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</si>
  <si>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</si>
  <si>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</si>
  <si>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</si>
  <si>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</si>
  <si>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</si>
  <si>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</si>
  <si>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</si>
  <si>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</si>
  <si>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</si>
  <si>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</si>
  <si>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</si>
  <si>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</si>
  <si>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</si>
  <si>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</si>
  <si>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</si>
  <si>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</si>
  <si>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</si>
  <si>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</si>
  <si>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</si>
  <si>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</si>
  <si>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</si>
  <si>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</si>
  <si>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</si>
  <si>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</si>
  <si>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</si>
  <si>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</si>
  <si>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</si>
  <si>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</si>
  <si>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</si>
  <si>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</si>
  <si>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</si>
  <si>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</si>
  <si>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</si>
  <si>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</si>
  <si>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</si>
  <si>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</si>
  <si>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</si>
  <si>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</si>
  <si>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</si>
  <si>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</si>
  <si>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</si>
  <si>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</si>
  <si>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</si>
  <si>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</si>
  <si>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</si>
  <si>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</si>
  <si>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</si>
  <si>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</si>
  <si>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</si>
  <si>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</si>
  <si>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</si>
  <si>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</si>
  <si>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</si>
  <si>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</si>
  <si>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</si>
  <si>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</si>
  <si>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</si>
  <si>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</si>
  <si>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</si>
  <si>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</si>
  <si>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</si>
  <si>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</si>
  <si>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</si>
  <si>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</si>
  <si>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</si>
  <si>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</si>
  <si>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</si>
  <si>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</si>
  <si>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</si>
  <si>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</si>
  <si>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</si>
  <si>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</si>
  <si>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</si>
  <si>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</si>
  <si>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</si>
  <si>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</si>
  <si>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</si>
  <si>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</si>
  <si>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</si>
  <si>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</si>
  <si>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</si>
  <si>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</si>
  <si>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</si>
  <si>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</si>
  <si>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</si>
  <si>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</si>
  <si>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</si>
  <si>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</si>
  <si>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</si>
  <si>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</si>
  <si>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</si>
  <si>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</si>
  <si>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</si>
  <si>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</si>
  <si>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</si>
  <si>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</si>
  <si>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</si>
  <si>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</si>
  <si>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</si>
  <si>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</si>
  <si>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</si>
  <si>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</si>
  <si>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</si>
  <si>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</si>
  <si>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</si>
  <si>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</si>
  <si>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</si>
  <si>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</si>
  <si>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</si>
  <si>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</si>
  <si>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</si>
  <si>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</si>
  <si>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</si>
  <si>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</si>
  <si>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</si>
  <si>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</si>
  <si>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</si>
  <si>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</si>
  <si>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</si>
  <si>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</si>
  <si>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</si>
  <si>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</si>
  <si>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</si>
  <si>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</si>
  <si>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</si>
  <si>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</si>
  <si>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</si>
  <si>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</si>
  <si>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</si>
  <si>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</si>
  <si>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</si>
  <si>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</si>
  <si>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</si>
  <si>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</si>
  <si>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</si>
  <si>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</si>
  <si>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</si>
  <si>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</si>
  <si>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</si>
  <si>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</si>
  <si>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</si>
  <si>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</si>
  <si>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</si>
  <si>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</si>
  <si>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</si>
  <si>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</si>
  <si>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</si>
  <si>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</si>
  <si>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</si>
  <si>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</si>
  <si>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</si>
  <si>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</si>
  <si>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</si>
  <si>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</si>
  <si>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</si>
  <si>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</si>
  <si>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</si>
  <si>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</si>
  <si>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</si>
  <si>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</si>
  <si>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</si>
  <si>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</si>
  <si>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</si>
  <si>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</si>
  <si>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</si>
  <si>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</si>
  <si>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</si>
  <si>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</si>
  <si>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</si>
  <si>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</si>
  <si>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</si>
  <si>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</si>
  <si>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</si>
  <si>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</si>
  <si>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</si>
  <si>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</si>
  <si>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</si>
  <si>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</si>
  <si>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</si>
  <si>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</si>
  <si>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</si>
  <si>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</si>
  <si>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</si>
  <si>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</si>
  <si>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</si>
  <si>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</si>
  <si>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</si>
  <si>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</si>
  <si>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</si>
  <si>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</si>
  <si>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</si>
  <si>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</si>
  <si>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</si>
  <si>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</si>
  <si>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</si>
  <si>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</si>
  <si>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</si>
  <si>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</si>
  <si>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</si>
  <si>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</si>
  <si>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</si>
  <si>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</si>
  <si>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</si>
  <si>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</si>
  <si>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</si>
  <si>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</si>
  <si>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</si>
  <si>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</si>
  <si>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</si>
  <si>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</si>
  <si>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</si>
  <si>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</si>
  <si>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</si>
  <si>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</si>
  <si>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</si>
  <si>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</si>
  <si>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</si>
  <si>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</si>
  <si>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</si>
  <si>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</si>
  <si>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</si>
  <si>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</si>
  <si>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</si>
  <si>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</si>
  <si>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</si>
  <si>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</si>
  <si>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</si>
  <si>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</si>
  <si>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</si>
  <si>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</si>
  <si>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</si>
  <si>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</si>
  <si>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</si>
  <si>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</si>
  <si>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</si>
  <si>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</si>
  <si>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</si>
  <si>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</si>
  <si>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</si>
  <si>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</si>
  <si>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</si>
  <si>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</si>
  <si>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</si>
  <si>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</si>
  <si>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</si>
  <si>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</si>
  <si>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</si>
  <si>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</si>
  <si>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</si>
  <si>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</si>
  <si>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</si>
  <si>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</si>
  <si>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</si>
  <si>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</si>
  <si>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</si>
  <si>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</si>
  <si>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</si>
  <si>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</si>
  <si>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</si>
  <si>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</si>
  <si>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</si>
  <si>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</si>
  <si>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</si>
  <si>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</si>
  <si>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</si>
  <si>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</si>
  <si>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</si>
  <si>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</si>
  <si>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</si>
  <si>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</si>
  <si>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</si>
  <si>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</si>
  <si>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</si>
  <si>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</si>
  <si>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</si>
  <si>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</si>
  <si>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</si>
  <si>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</si>
  <si>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</si>
  <si>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</si>
  <si>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</si>
  <si>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</si>
  <si>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</si>
  <si>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</si>
  <si>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</si>
  <si>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</si>
  <si>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</si>
  <si>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</si>
  <si>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</si>
  <si>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</si>
  <si>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</si>
  <si>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</si>
  <si>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</si>
  <si>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</si>
  <si>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</si>
  <si>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</si>
  <si>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</si>
  <si>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</si>
  <si>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</si>
  <si>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</si>
  <si>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</si>
  <si>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</si>
  <si>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</si>
  <si>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</si>
  <si>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</si>
  <si>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</si>
  <si>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</si>
  <si>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</si>
  <si>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</si>
  <si>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</si>
  <si>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</si>
  <si>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</si>
  <si>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</si>
  <si>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</si>
  <si>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</si>
  <si>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</si>
  <si>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</si>
  <si>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</si>
  <si>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</si>
  <si>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</si>
  <si>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</si>
  <si>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</si>
  <si>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</si>
  <si>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</si>
  <si>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</si>
  <si>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</si>
  <si>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</si>
  <si>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</si>
  <si>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</si>
  <si>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</si>
  <si>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</si>
  <si>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</si>
  <si>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</si>
  <si>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</si>
  <si>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</si>
  <si>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</si>
  <si>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</si>
  <si>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</si>
  <si>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</si>
  <si>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</si>
  <si>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</si>
  <si>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</si>
  <si>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</si>
  <si>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</si>
  <si>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</si>
  <si>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</si>
  <si>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</si>
  <si>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</si>
  <si>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</si>
  <si>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</si>
  <si>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</si>
  <si>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</si>
  <si>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</si>
  <si>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</si>
  <si>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</si>
  <si>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</si>
  <si>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</si>
  <si>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</si>
  <si>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</si>
  <si>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</si>
  <si>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</si>
  <si>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</si>
  <si>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</si>
  <si>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</si>
  <si>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</si>
  <si>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</si>
  <si>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</si>
  <si>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</si>
  <si>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</si>
  <si>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</si>
  <si>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</si>
  <si>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</si>
  <si>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</si>
  <si>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</si>
  <si>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</si>
  <si>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</si>
  <si>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</si>
  <si>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</si>
  <si>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</si>
  <si>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</si>
  <si>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</si>
  <si>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</si>
  <si>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</si>
  <si>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</si>
  <si>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</si>
  <si>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</si>
  <si>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</si>
  <si>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</si>
  <si>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</si>
  <si>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</si>
  <si>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</si>
  <si>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</si>
  <si>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</si>
  <si>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</si>
  <si>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</si>
  <si>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</si>
  <si>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</si>
  <si>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</si>
  <si>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</si>
  <si>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</si>
  <si>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</si>
  <si>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</si>
  <si>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</si>
  <si>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</si>
  <si>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</si>
  <si>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</si>
  <si>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</si>
  <si>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</si>
  <si>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</si>
  <si>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</si>
  <si>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</si>
  <si>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</si>
  <si>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</si>
  <si>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</si>
  <si>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</si>
  <si>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</si>
  <si>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</si>
  <si>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</si>
  <si>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</si>
  <si>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</si>
  <si>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</si>
  <si>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</si>
  <si>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</si>
  <si>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</si>
  <si>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</si>
  <si>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</si>
  <si>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</si>
  <si>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</si>
  <si>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</si>
  <si>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</si>
  <si>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</si>
  <si>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</si>
  <si>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</si>
  <si>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</si>
  <si>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</si>
  <si>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</si>
  <si>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</si>
  <si>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</si>
  <si>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</si>
  <si>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</si>
  <si>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</si>
  <si>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</si>
  <si>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</si>
  <si>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</si>
  <si>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</si>
  <si>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</si>
  <si>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</si>
  <si>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</si>
  <si>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</si>
  <si>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</si>
  <si>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</si>
  <si>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</si>
  <si>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</si>
  <si>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</si>
  <si>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</si>
  <si>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</si>
  <si>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</si>
  <si>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</si>
  <si>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</si>
  <si>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</si>
  <si>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</si>
  <si>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</si>
  <si>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</si>
  <si>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</si>
  <si>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</si>
  <si>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</si>
  <si>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</si>
  <si>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</si>
  <si>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</si>
  <si>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</si>
  <si>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</si>
  <si>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</si>
  <si>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</si>
  <si>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</si>
  <si>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</si>
  <si>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</si>
  <si>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</si>
  <si>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</si>
  <si>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</si>
  <si>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</si>
  <si>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</si>
  <si>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</si>
  <si>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</si>
  <si>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</si>
  <si>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</si>
  <si>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</si>
  <si>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</si>
  <si>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</si>
  <si>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</si>
  <si>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</si>
  <si>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</si>
  <si>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</si>
  <si>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</si>
  <si>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</si>
  <si>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</si>
  <si>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</si>
  <si>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</si>
  <si>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</si>
  <si>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</si>
  <si>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</si>
  <si>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</si>
  <si>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</si>
  <si>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</si>
  <si>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</si>
  <si>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</si>
  <si>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</si>
  <si>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</si>
  <si>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</si>
  <si>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</si>
  <si>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</si>
  <si>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</si>
  <si>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</si>
  <si>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</si>
  <si>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</si>
  <si>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</si>
  <si>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</si>
  <si>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</si>
  <si>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</si>
  <si>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</si>
  <si>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</si>
  <si>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</si>
  <si>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</si>
  <si>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</si>
  <si>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</si>
  <si>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</si>
  <si>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</si>
  <si>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</si>
  <si>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</si>
  <si>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</si>
  <si>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</si>
  <si>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</si>
  <si>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</si>
  <si>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</si>
  <si>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</si>
  <si>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</si>
  <si>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</si>
  <si>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</si>
  <si>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</si>
  <si>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</si>
  <si>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</si>
  <si>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</si>
  <si>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</si>
  <si>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</si>
  <si>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</si>
  <si>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</si>
  <si>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</si>
  <si>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</si>
  <si>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</si>
  <si>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</si>
  <si>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</si>
  <si>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</si>
  <si>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</si>
  <si>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</si>
  <si>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</si>
  <si>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</si>
  <si>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</si>
  <si>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</si>
  <si>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</si>
  <si>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</si>
  <si>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</si>
  <si>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</si>
  <si>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</si>
  <si>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</si>
  <si>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</si>
  <si>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</si>
  <si>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</si>
  <si>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</si>
  <si>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</si>
  <si>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</si>
  <si>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</si>
  <si>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</si>
  <si>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</si>
  <si>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</si>
  <si>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</si>
  <si>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</si>
  <si>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</si>
  <si>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</si>
  <si>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</si>
  <si>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</si>
  <si>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</si>
  <si>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</si>
  <si>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</si>
  <si>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</si>
  <si>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</si>
  <si>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</si>
  <si>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</si>
  <si>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</si>
  <si>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</si>
  <si>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</si>
  <si>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</si>
  <si>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</si>
  <si>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</si>
  <si>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</si>
  <si>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</si>
  <si>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</si>
  <si>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</si>
  <si>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</si>
  <si>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</si>
  <si>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</si>
  <si>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</si>
  <si>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</si>
  <si>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</si>
  <si>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</si>
  <si>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</si>
  <si>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</si>
  <si>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</si>
  <si>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</si>
  <si>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</si>
  <si>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</si>
  <si>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</si>
  <si>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</si>
  <si>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</si>
  <si>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</si>
  <si>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</si>
  <si>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</si>
  <si>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</si>
  <si>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</si>
  <si>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</si>
  <si>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</si>
  <si>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</si>
  <si>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</si>
  <si>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</si>
  <si>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</si>
  <si>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</si>
  <si>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</si>
  <si>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</si>
  <si>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</si>
  <si>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</si>
  <si>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</si>
  <si>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</si>
  <si>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</si>
  <si>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</si>
  <si>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</si>
  <si>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</si>
  <si>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</si>
  <si>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</si>
  <si>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</si>
  <si>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</si>
  <si>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</si>
  <si>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</si>
  <si>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</si>
  <si>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</si>
  <si>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</si>
  <si>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</si>
  <si>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</si>
  <si>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</si>
  <si>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</si>
  <si>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</si>
  <si>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</si>
  <si>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</si>
  <si>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</si>
  <si>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</si>
  <si>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</si>
  <si>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</si>
  <si>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</si>
  <si>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</si>
  <si>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</si>
  <si>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</si>
  <si>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</si>
  <si>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</si>
  <si>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</si>
  <si>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</si>
  <si>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</si>
  <si>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</si>
  <si>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</si>
  <si>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</si>
  <si>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</si>
  <si>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</si>
  <si>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</si>
  <si>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</si>
  <si>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</si>
  <si>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</si>
  <si>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</si>
  <si>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</si>
  <si>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</si>
  <si>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</si>
  <si>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</si>
  <si>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</si>
  <si>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</si>
  <si>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</si>
  <si>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</si>
  <si>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</si>
  <si>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</si>
  <si>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</si>
  <si>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</si>
  <si>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</si>
  <si>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</si>
  <si>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</si>
  <si>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</si>
  <si>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</si>
  <si>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</si>
  <si>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</si>
  <si>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</si>
  <si>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</si>
  <si>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</si>
  <si>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</si>
  <si>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</si>
  <si>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</si>
  <si>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</si>
  <si>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</si>
  <si>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</si>
  <si>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</si>
  <si>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</si>
  <si>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</si>
  <si>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</si>
  <si>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</si>
  <si>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</si>
  <si>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</si>
  <si>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</si>
  <si>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</si>
  <si>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</si>
  <si>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</si>
  <si>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</si>
  <si>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</si>
  <si>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</si>
  <si>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</si>
  <si>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</si>
  <si>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</si>
  <si>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</si>
  <si>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</si>
  <si>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</si>
  <si>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</si>
  <si>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</si>
  <si>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</si>
  <si>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</si>
  <si>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</si>
  <si>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</si>
  <si>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</si>
  <si>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</si>
  <si>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</si>
  <si>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</si>
  <si>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</si>
  <si>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</si>
  <si>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</si>
  <si>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</si>
  <si>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</si>
  <si>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</si>
  <si>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</si>
  <si>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</si>
  <si>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</si>
  <si>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</si>
  <si>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</si>
  <si>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</si>
  <si>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</si>
  <si>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</si>
  <si>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</si>
  <si>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</si>
  <si>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</si>
  <si>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</si>
  <si>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</si>
  <si>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</si>
  <si>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</si>
  <si>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</si>
  <si>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</si>
  <si>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</si>
  <si>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</si>
  <si>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</si>
  <si>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</si>
  <si>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</si>
  <si>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</si>
  <si>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</si>
  <si>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</si>
  <si>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</si>
  <si>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</si>
  <si>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</si>
  <si>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</si>
  <si>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</si>
  <si>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</si>
  <si>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</si>
  <si>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</si>
  <si>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</si>
  <si>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</si>
  <si>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</si>
  <si>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</si>
  <si>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</si>
  <si>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</si>
  <si>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</si>
  <si>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</si>
  <si>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</si>
  <si>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</si>
  <si>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</si>
  <si>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</si>
  <si>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</si>
  <si>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</si>
  <si>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</si>
  <si>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</si>
  <si>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</si>
  <si>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</si>
  <si>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</si>
  <si>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</si>
  <si>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</si>
  <si>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</si>
  <si>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</si>
  <si>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</si>
  <si>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</si>
  <si>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</si>
  <si>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</si>
  <si>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</si>
  <si>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</si>
  <si>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</si>
  <si>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</si>
  <si>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</si>
  <si>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</si>
  <si>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</si>
  <si>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</si>
  <si>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</si>
  <si>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</si>
  <si>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</si>
  <si>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</si>
  <si>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</si>
  <si>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</si>
  <si>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</si>
  <si>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</si>
  <si>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</si>
  <si>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</si>
  <si>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</si>
  <si>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</si>
  <si>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</si>
  <si>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</si>
  <si>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</si>
  <si>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</si>
  <si>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</si>
  <si>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</si>
  <si>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</si>
  <si>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</si>
  <si>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</si>
  <si>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</si>
  <si>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</si>
  <si>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</si>
  <si>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</si>
  <si>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</si>
  <si>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</si>
  <si>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</si>
  <si>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</si>
  <si>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</si>
  <si>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</si>
  <si>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</si>
  <si>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</si>
  <si>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</si>
  <si>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</si>
  <si>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</si>
  <si>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</si>
  <si>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</si>
  <si>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</si>
  <si>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</si>
  <si>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</si>
  <si>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</si>
  <si>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</si>
  <si>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</si>
  <si>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</si>
  <si>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</si>
  <si>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</si>
  <si>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</si>
  <si>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</si>
  <si>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</si>
  <si>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</si>
  <si>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</si>
  <si>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</si>
  <si>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</si>
  <si>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</si>
  <si>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</si>
  <si>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</si>
  <si>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</si>
  <si>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</si>
  <si>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</si>
  <si>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</si>
  <si>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</si>
  <si>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</si>
  <si>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</si>
  <si>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</si>
  <si>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</si>
  <si>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</si>
  <si>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</si>
  <si>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</si>
  <si>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</si>
  <si>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</si>
  <si>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</si>
  <si>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</si>
  <si>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</si>
  <si>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</si>
  <si>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</si>
  <si>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</si>
  <si>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</si>
  <si>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</si>
  <si>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</si>
  <si>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</si>
  <si>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</si>
  <si>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</si>
  <si>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</si>
  <si>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</si>
  <si>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</si>
  <si>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</si>
  <si>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</si>
  <si>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</si>
  <si>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</si>
  <si>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</si>
  <si>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</si>
  <si>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</si>
  <si>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</si>
  <si>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</si>
  <si>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</si>
  <si>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</si>
  <si>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</si>
  <si>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</si>
  <si>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</si>
  <si>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</si>
  <si>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</si>
  <si>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</si>
  <si>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</si>
  <si>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</si>
  <si>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</si>
  <si>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</si>
  <si>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</si>
  <si>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</si>
  <si>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</si>
  <si>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</si>
  <si>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</si>
  <si>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</si>
  <si>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</si>
  <si>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</si>
  <si>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</si>
  <si>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</si>
  <si>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</si>
  <si>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</si>
  <si>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</si>
  <si>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</si>
  <si>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</si>
  <si>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</si>
  <si>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</si>
  <si>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</si>
  <si>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</si>
  <si>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</si>
  <si>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</si>
  <si>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</si>
  <si>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</si>
  <si>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</si>
  <si>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</si>
  <si>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</si>
  <si>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</si>
  <si>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</si>
  <si>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</si>
  <si>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</si>
  <si>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</si>
  <si>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</si>
  <si>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</si>
  <si>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</si>
  <si>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</si>
  <si>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</si>
  <si>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</si>
  <si>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</si>
  <si>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</si>
  <si>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</si>
  <si>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</si>
  <si>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</si>
  <si>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</si>
  <si>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</si>
  <si>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</si>
  <si>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</si>
  <si>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</si>
  <si>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</si>
  <si>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</si>
  <si>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</si>
  <si>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</si>
  <si>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</si>
  <si>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</si>
  <si>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</si>
  <si>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</si>
  <si>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</si>
  <si>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</si>
  <si>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</si>
  <si>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</si>
  <si>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</si>
  <si>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</si>
  <si>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</si>
  <si>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</si>
  <si>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</si>
  <si>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</si>
  <si>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</si>
  <si>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</si>
  <si>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</si>
  <si>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</si>
  <si>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</si>
  <si>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</si>
  <si>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</si>
  <si>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</si>
  <si>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</si>
  <si>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</si>
  <si>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</si>
  <si>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</si>
  <si>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</si>
  <si>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</si>
  <si>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</si>
  <si>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</si>
  <si>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</si>
  <si>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</si>
  <si>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</si>
  <si>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</si>
  <si>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</si>
  <si>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</si>
  <si>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</si>
  <si>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</si>
  <si>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</si>
  <si>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</si>
  <si>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</si>
  <si>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</si>
  <si>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</si>
  <si>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</si>
  <si>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</si>
  <si>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</si>
  <si>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</si>
  <si>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</si>
  <si>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</si>
  <si>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</si>
  <si>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</si>
  <si>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</si>
  <si>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</si>
  <si>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</si>
  <si>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</si>
  <si>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</si>
  <si>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</si>
  <si>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</si>
  <si>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</si>
  <si>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</si>
  <si>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</si>
  <si>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</si>
  <si>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</si>
  <si>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</si>
  <si>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</si>
  <si>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</si>
  <si>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</si>
  <si>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</si>
  <si>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</si>
  <si>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</si>
  <si>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</si>
  <si>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</si>
  <si>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</si>
  <si>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</si>
  <si>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</si>
  <si>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</si>
  <si>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</si>
  <si>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</si>
  <si>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</si>
  <si>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</si>
  <si>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</si>
  <si>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</si>
  <si>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</si>
  <si>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</si>
  <si>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</si>
  <si>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</si>
  <si>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</si>
  <si>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</si>
  <si>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</si>
  <si>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</si>
  <si>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</si>
  <si>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</si>
  <si>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</si>
  <si>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</si>
  <si>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</si>
  <si>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</si>
  <si>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</si>
  <si>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</si>
  <si>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</si>
  <si>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</si>
  <si>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</si>
  <si>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</si>
  <si>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</si>
  <si>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</si>
  <si>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</si>
  <si>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</si>
  <si>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</si>
  <si>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</si>
  <si>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</si>
  <si>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</si>
  <si>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</si>
  <si>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</si>
  <si>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</si>
  <si>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</si>
  <si>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</si>
  <si>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</si>
  <si>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</si>
  <si>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</si>
  <si>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</si>
  <si>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</si>
  <si>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</si>
  <si>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</si>
  <si>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</si>
  <si>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</si>
  <si>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</si>
  <si>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</si>
  <si>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</si>
  <si>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</si>
  <si>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</si>
  <si>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</si>
  <si>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</si>
  <si>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</si>
  <si>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</si>
  <si>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</si>
  <si>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</si>
  <si>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</si>
  <si>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</si>
  <si>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</si>
  <si>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</si>
  <si>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</si>
  <si>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</si>
  <si>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</si>
  <si>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</si>
  <si>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</si>
  <si>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</si>
  <si>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</si>
  <si>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</si>
  <si>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</si>
  <si>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</si>
  <si>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</si>
  <si>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</si>
  <si>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</si>
  <si>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</si>
  <si>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</si>
  <si>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</si>
  <si>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</si>
  <si>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</si>
  <si>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</si>
  <si>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</si>
  <si>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</si>
  <si>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</si>
  <si>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</si>
  <si>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</si>
  <si>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</si>
  <si>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</si>
  <si>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</si>
  <si>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</si>
  <si>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</si>
  <si>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</si>
  <si>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</si>
  <si>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</si>
  <si>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</si>
  <si>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</si>
  <si>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</si>
  <si>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</si>
  <si>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</si>
  <si>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</si>
  <si>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</si>
  <si>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</si>
  <si>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</si>
  <si>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</si>
  <si>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</si>
  <si>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</si>
  <si>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</si>
  <si>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</si>
  <si>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</si>
  <si>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</si>
  <si>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</si>
  <si>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</si>
  <si>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</si>
  <si>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</si>
  <si>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</si>
  <si>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</si>
  <si>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</si>
  <si>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</si>
  <si>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</si>
  <si>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</si>
  <si>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</si>
  <si>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</si>
  <si>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</si>
  <si>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</si>
  <si>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</si>
  <si>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</si>
  <si>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</si>
  <si>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</si>
  <si>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</si>
  <si>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</si>
  <si>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</si>
  <si>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</si>
  <si>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</si>
  <si>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</si>
  <si>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</si>
  <si>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</si>
  <si>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</si>
  <si>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</si>
  <si>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</si>
  <si>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</si>
  <si>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</si>
  <si>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</si>
  <si>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</si>
  <si>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</si>
  <si>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</si>
  <si>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</si>
  <si>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</si>
  <si>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</si>
  <si>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</si>
  <si>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</si>
  <si>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</si>
  <si>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</si>
  <si>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</si>
  <si>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</si>
  <si>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</si>
  <si>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</si>
  <si>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</si>
  <si>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</si>
  <si>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</si>
  <si>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</si>
  <si>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</si>
  <si>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</si>
  <si>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</si>
  <si>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</si>
  <si>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</si>
  <si>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</si>
  <si>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</si>
  <si>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</si>
  <si>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</si>
  <si>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</si>
  <si>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</si>
  <si>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</si>
  <si>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</si>
  <si>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</si>
  <si>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</si>
  <si>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</si>
  <si>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</si>
  <si>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</si>
  <si>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</si>
  <si>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</si>
  <si>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</si>
  <si>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</si>
  <si>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</si>
  <si>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</si>
  <si>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</si>
  <si>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</si>
  <si>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</si>
  <si>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</si>
  <si>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</si>
  <si>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</si>
  <si>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</si>
  <si>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</si>
  <si>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</si>
  <si>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</si>
  <si>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</si>
  <si>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</si>
  <si>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</si>
  <si>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</si>
  <si>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</si>
  <si>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</si>
  <si>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</si>
  <si>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</si>
  <si>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</si>
  <si>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</si>
  <si>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</si>
  <si>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</si>
  <si>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</si>
  <si>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</si>
  <si>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</si>
  <si>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</si>
  <si>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</si>
  <si>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</si>
  <si>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</si>
  <si>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</si>
  <si>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</si>
  <si>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</si>
  <si>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</si>
  <si>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</si>
  <si>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</si>
  <si>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</si>
  <si>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</si>
  <si>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</si>
  <si>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</si>
  <si>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</si>
  <si>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</si>
  <si>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</si>
  <si>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</si>
  <si>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</si>
  <si>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</si>
  <si>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</si>
  <si>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</si>
  <si>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</si>
  <si>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</si>
  <si>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</si>
  <si>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</si>
  <si>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</si>
  <si>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</si>
  <si>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</si>
  <si>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</si>
  <si>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</si>
  <si>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</si>
  <si>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</si>
  <si>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</si>
  <si>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</si>
  <si>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</si>
  <si>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</si>
  <si>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</si>
  <si>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</si>
  <si>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</si>
  <si>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</si>
  <si>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</si>
  <si>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</si>
  <si>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</si>
  <si>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</si>
  <si>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</si>
  <si>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</si>
  <si>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</si>
  <si>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</si>
  <si>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</si>
  <si>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</si>
  <si>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</si>
  <si>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</si>
  <si>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</si>
  <si>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</si>
  <si>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</si>
  <si>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</si>
  <si>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</si>
  <si>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</si>
  <si>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</si>
  <si>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</si>
  <si>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</si>
  <si>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</si>
  <si>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</si>
  <si>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</si>
  <si>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</si>
  <si>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</si>
  <si>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</si>
  <si>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</si>
  <si>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</si>
  <si>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</si>
  <si>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</si>
  <si>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</si>
  <si>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</si>
  <si>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</si>
  <si>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</si>
  <si>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</si>
  <si>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</si>
  <si>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</si>
  <si>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</si>
  <si>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</si>
  <si>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</si>
  <si>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</si>
  <si>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</si>
  <si>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</si>
  <si>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</si>
  <si>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</si>
  <si>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</si>
  <si>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</si>
  <si>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</si>
  <si>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</si>
  <si>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</si>
  <si>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</si>
  <si>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</si>
  <si>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</si>
  <si>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</si>
  <si>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</si>
  <si>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</si>
  <si>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</si>
  <si>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</si>
  <si>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</si>
  <si>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</si>
  <si>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</si>
  <si>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</si>
  <si>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</si>
  <si>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</si>
  <si>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</si>
  <si>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</si>
  <si>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</si>
  <si>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</si>
  <si>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</si>
  <si>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</si>
  <si>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</si>
  <si>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</si>
  <si>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</si>
  <si>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</si>
  <si>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</si>
  <si>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</si>
  <si>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</si>
  <si>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</si>
  <si>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</si>
  <si>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</si>
  <si>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</si>
  <si>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</si>
  <si>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</si>
  <si>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</si>
  <si>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</si>
  <si>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</si>
  <si>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</si>
  <si>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</si>
  <si>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</si>
  <si>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</si>
  <si>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</si>
  <si>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</si>
  <si>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</si>
  <si>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</si>
  <si>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</si>
  <si>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</si>
  <si>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</si>
  <si>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</si>
  <si>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</si>
  <si>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</si>
  <si>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</si>
  <si>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</si>
  <si>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</si>
  <si>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</si>
  <si>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</si>
  <si>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</si>
  <si>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</si>
  <si>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</si>
  <si>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</si>
  <si>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</si>
  <si>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</si>
  <si>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</si>
  <si>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</si>
  <si>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</si>
  <si>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</si>
  <si>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</si>
  <si>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</si>
  <si>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</si>
  <si>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</si>
  <si>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</si>
  <si>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</si>
  <si>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</si>
  <si>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</si>
  <si>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</si>
  <si>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</si>
  <si>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</si>
  <si>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</si>
  <si>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</si>
  <si>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</si>
  <si>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</si>
  <si>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</si>
  <si>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</si>
  <si>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</si>
  <si>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</si>
  <si>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</si>
  <si>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</si>
  <si>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</si>
  <si>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</si>
  <si>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</si>
  <si>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</si>
  <si>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</si>
  <si>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</si>
  <si>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</si>
  <si>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</si>
  <si>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</si>
  <si>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</si>
  <si>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</si>
  <si>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</si>
  <si>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</si>
  <si>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</si>
  <si>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</si>
  <si>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</si>
  <si>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</si>
  <si>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</si>
  <si>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</si>
  <si>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</si>
  <si>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</si>
  <si>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</si>
  <si>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</si>
  <si>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</si>
  <si>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</si>
  <si>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</si>
  <si>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</si>
  <si>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</si>
  <si>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</si>
  <si>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</si>
  <si>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</si>
  <si>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</si>
  <si>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</si>
  <si>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</si>
  <si>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</si>
  <si>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</si>
  <si>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</si>
  <si>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</si>
  <si>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</si>
  <si>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</si>
  <si>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</si>
  <si>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</si>
  <si>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</si>
  <si>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</si>
  <si>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</si>
  <si>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</si>
  <si>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</si>
  <si>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</si>
  <si>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</si>
  <si>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</si>
  <si>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</si>
  <si>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</si>
  <si>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</si>
  <si>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</si>
  <si>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</si>
  <si>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</si>
  <si>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</si>
  <si>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</si>
  <si>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</si>
  <si>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</si>
  <si>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</si>
  <si>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</si>
  <si>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</si>
  <si>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</si>
  <si>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</si>
  <si>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</si>
  <si>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</si>
  <si>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</si>
  <si>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</si>
  <si>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</si>
  <si>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</si>
  <si>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</si>
  <si>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</si>
  <si>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</si>
  <si>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</si>
  <si>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</si>
  <si>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</si>
  <si>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</si>
  <si>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</si>
  <si>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</si>
  <si>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</si>
  <si>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</si>
  <si>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</si>
  <si>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</si>
  <si>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</si>
  <si>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</si>
  <si>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</si>
  <si>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</si>
  <si>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</si>
  <si>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</si>
  <si>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</si>
  <si>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</si>
  <si>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</si>
  <si>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</si>
  <si>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</si>
  <si>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</si>
  <si>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</si>
  <si>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</si>
  <si>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</si>
  <si>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</si>
  <si>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</si>
  <si>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</si>
  <si>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</si>
  <si>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</si>
  <si>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</si>
  <si>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</si>
  <si>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</si>
  <si>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</si>
  <si>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</si>
  <si>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</si>
  <si>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</si>
  <si>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</si>
  <si>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</si>
  <si>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</si>
  <si>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</si>
  <si>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</si>
  <si>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</si>
  <si>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</si>
  <si>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</si>
  <si>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</si>
  <si>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</si>
  <si>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</si>
  <si>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</si>
  <si>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</si>
  <si>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</si>
  <si>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</si>
  <si>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</si>
  <si>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</si>
  <si>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</si>
  <si>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</si>
  <si>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</si>
  <si>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</si>
  <si>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</si>
  <si>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</si>
  <si>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</si>
  <si>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</si>
  <si>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</si>
  <si>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</si>
  <si>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</si>
  <si>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</si>
  <si>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</si>
  <si>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</si>
  <si>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</si>
  <si>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</si>
  <si>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</si>
  <si>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</si>
  <si>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</si>
  <si>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</si>
  <si>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</si>
  <si>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</si>
  <si>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</si>
  <si>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</si>
  <si>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</si>
  <si>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</si>
  <si>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</si>
  <si>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</si>
  <si>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</si>
  <si>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</si>
  <si>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</si>
  <si>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</si>
  <si>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</si>
  <si>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</si>
  <si>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</si>
  <si>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</si>
  <si>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</si>
  <si>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</si>
  <si>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</si>
  <si>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</si>
  <si>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</si>
  <si>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</si>
  <si>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</si>
  <si>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</si>
  <si>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</si>
  <si>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</si>
  <si>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</si>
  <si>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</si>
  <si>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</si>
  <si>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</si>
  <si>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</si>
  <si>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</si>
  <si>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</si>
  <si>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</si>
  <si>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</si>
  <si>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</si>
  <si>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</si>
  <si>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</si>
  <si>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</si>
  <si>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</si>
  <si>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</si>
  <si>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</si>
  <si>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</si>
  <si>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</si>
  <si>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</si>
  <si>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</si>
  <si>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</si>
  <si>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</si>
  <si>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</si>
  <si>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</si>
  <si>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</si>
  <si>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</si>
  <si>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</si>
  <si>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</si>
  <si>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</si>
  <si>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</si>
  <si>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</si>
  <si>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</si>
  <si>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</si>
  <si>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</si>
  <si>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</si>
  <si>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</si>
  <si>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</si>
  <si>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</si>
  <si>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</si>
  <si>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</si>
  <si>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</si>
  <si>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</si>
  <si>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</si>
  <si>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</si>
  <si>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</si>
  <si>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</si>
  <si>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</si>
  <si>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</si>
  <si>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</si>
  <si>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</si>
  <si>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</si>
  <si>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</si>
  <si>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</si>
  <si>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</si>
  <si>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</si>
  <si>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</si>
  <si>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</si>
  <si>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</si>
  <si>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</si>
  <si>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</si>
  <si>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</si>
  <si>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</si>
  <si>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</si>
  <si>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</si>
  <si>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</si>
  <si>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</si>
  <si>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</si>
  <si>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</si>
  <si>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</si>
  <si>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</si>
  <si>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</si>
  <si>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</si>
  <si>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</si>
  <si>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</si>
  <si>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</si>
  <si>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</si>
  <si>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</si>
  <si>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</si>
  <si>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</si>
  <si>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</si>
  <si>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</si>
  <si>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</si>
  <si>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</si>
  <si>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</si>
  <si>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</si>
  <si>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</si>
  <si>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</si>
  <si>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</si>
  <si>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</si>
  <si>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</si>
  <si>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</si>
  <si>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</si>
  <si>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</si>
  <si>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</si>
  <si>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</si>
  <si>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</si>
  <si>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</si>
  <si>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</si>
  <si>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</si>
  <si>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</si>
  <si>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</si>
  <si>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</si>
  <si>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</si>
  <si>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</si>
  <si>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</si>
  <si>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</si>
  <si>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</si>
  <si>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</si>
  <si>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</si>
  <si>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</si>
  <si>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</si>
  <si>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</si>
  <si>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</si>
  <si>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</si>
  <si>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</si>
  <si>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</si>
  <si>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</si>
  <si>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</si>
  <si>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</si>
  <si>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</si>
  <si>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</si>
  <si>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</si>
  <si>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</si>
  <si>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</si>
  <si>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</si>
  <si>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</si>
  <si>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</si>
  <si>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</si>
  <si>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</si>
  <si>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</si>
  <si>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</si>
  <si>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</si>
  <si>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</si>
  <si>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</si>
  <si>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</si>
  <si>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</si>
  <si>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</si>
  <si>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</si>
  <si>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</si>
  <si>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</si>
  <si>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</si>
  <si>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</si>
  <si>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</si>
  <si>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</si>
  <si>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</si>
  <si>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</si>
  <si>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</si>
  <si>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</si>
  <si>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</si>
  <si>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</si>
  <si>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</si>
  <si>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</si>
  <si>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</si>
  <si>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</si>
  <si>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</si>
  <si>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</si>
  <si>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</si>
  <si>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</si>
  <si>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</si>
  <si>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</si>
  <si>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</si>
  <si>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</si>
  <si>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</si>
  <si>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</si>
  <si>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</si>
  <si>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</si>
  <si>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</si>
  <si>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</si>
  <si>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</si>
  <si>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</si>
  <si>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</si>
  <si>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</si>
  <si>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</si>
  <si>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</si>
  <si>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</si>
  <si>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</si>
  <si>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</si>
  <si>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</si>
  <si>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</si>
  <si>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</si>
  <si>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</si>
  <si>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</si>
  <si>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</si>
  <si>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</si>
  <si>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</si>
  <si>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</si>
  <si>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</si>
  <si>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</si>
  <si>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</si>
  <si>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</si>
  <si>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</si>
  <si>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</si>
  <si>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</si>
  <si>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</si>
  <si>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</si>
  <si>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</si>
  <si>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</si>
  <si>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</si>
  <si>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</si>
  <si>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</si>
  <si>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</si>
  <si>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</si>
  <si>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</si>
  <si>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</si>
  <si>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</si>
  <si>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</si>
  <si>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</si>
  <si>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</si>
  <si>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</si>
  <si>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</si>
  <si>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</si>
  <si>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</si>
  <si>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</si>
  <si>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</si>
  <si>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</si>
  <si>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</si>
  <si>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</si>
  <si>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</si>
  <si>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</si>
  <si>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</si>
  <si>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</si>
  <si>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</si>
  <si>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</si>
  <si>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</si>
  <si>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</si>
  <si>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</si>
  <si>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</si>
  <si>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</si>
  <si>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</si>
  <si>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</si>
  <si>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</si>
  <si>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</si>
  <si>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</si>
  <si>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</si>
  <si>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</si>
  <si>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</si>
  <si>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</si>
  <si>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</si>
  <si>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</si>
  <si>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</si>
  <si>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</si>
  <si>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</si>
  <si>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</si>
  <si>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</si>
  <si>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</si>
  <si>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</si>
  <si>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</si>
  <si>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</si>
  <si>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</si>
  <si>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</si>
  <si>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</si>
  <si>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</si>
  <si>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</si>
  <si>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</si>
  <si>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</si>
  <si>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</si>
  <si>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</si>
  <si>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</si>
  <si>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</si>
  <si>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</si>
  <si>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</si>
  <si>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</si>
  <si>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</si>
  <si>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</si>
  <si>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</si>
  <si>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</si>
  <si>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</si>
  <si>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</si>
  <si>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</si>
  <si>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</si>
  <si>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</si>
  <si>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</si>
  <si>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</si>
  <si>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</si>
  <si>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</si>
  <si>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</si>
  <si>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</si>
  <si>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</si>
  <si>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</si>
  <si>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</si>
  <si>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</si>
  <si>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</si>
  <si>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</si>
  <si>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</si>
  <si>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</si>
  <si>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</si>
  <si>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</si>
  <si>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</si>
  <si>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</si>
  <si>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</si>
  <si>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</si>
  <si>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</si>
  <si>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</si>
  <si>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</si>
  <si>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</si>
  <si>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</si>
  <si>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</si>
  <si>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</si>
  <si>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</si>
  <si>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</si>
  <si>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</si>
  <si>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</si>
  <si>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</si>
  <si>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</si>
  <si>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</si>
  <si>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</si>
  <si>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</si>
  <si>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</si>
  <si>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</si>
  <si>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</si>
  <si>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</si>
  <si>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</si>
  <si>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</si>
  <si>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</si>
  <si>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</si>
  <si>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</si>
  <si>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</si>
  <si>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</si>
  <si>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</si>
  <si>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</si>
  <si>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</si>
  <si>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</si>
  <si>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</si>
  <si>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</si>
  <si>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</si>
  <si>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</si>
  <si>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</si>
  <si>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</si>
  <si>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</si>
  <si>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</si>
  <si>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</si>
  <si>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</si>
  <si>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</si>
  <si>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</si>
  <si>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</si>
  <si>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</si>
  <si>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</si>
  <si>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</si>
  <si>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</si>
  <si>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</si>
  <si>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</si>
  <si>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</si>
  <si>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</si>
  <si>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</si>
  <si>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</si>
  <si>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</si>
  <si>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</si>
  <si>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</si>
  <si>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</si>
  <si>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</si>
  <si>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</si>
  <si>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</si>
  <si>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</si>
  <si>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</si>
  <si>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</si>
  <si>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</si>
  <si>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</si>
  <si>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</si>
  <si>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</si>
  <si>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</si>
  <si>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</si>
  <si>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</si>
  <si>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</si>
  <si>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</si>
  <si>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</si>
  <si>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</si>
  <si>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</si>
  <si>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</si>
  <si>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</si>
  <si>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</si>
  <si>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</si>
  <si>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</si>
  <si>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</si>
  <si>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</si>
  <si>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</si>
  <si>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</si>
  <si>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</si>
  <si>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</si>
  <si>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</si>
  <si>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</si>
  <si>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</si>
  <si>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</si>
  <si>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</si>
  <si>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</si>
  <si>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</si>
  <si>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</si>
  <si>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</si>
  <si>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</si>
  <si>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</si>
  <si>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</si>
  <si>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</si>
  <si>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</si>
  <si>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</si>
  <si>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</si>
  <si>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</si>
  <si>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</si>
  <si>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</si>
  <si>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</si>
  <si>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</si>
  <si>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</si>
  <si>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</si>
  <si>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</si>
  <si>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</si>
  <si>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</si>
  <si>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</si>
  <si>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</si>
  <si>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</si>
  <si>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</si>
  <si>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</si>
  <si>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</si>
  <si>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</si>
  <si>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</si>
  <si>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</si>
  <si>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</si>
  <si>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</si>
  <si>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</si>
  <si>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</si>
  <si>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</si>
  <si>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</si>
  <si>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</si>
  <si>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</si>
  <si>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</si>
  <si>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</si>
  <si>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</si>
  <si>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</si>
  <si>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</si>
  <si>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</si>
  <si>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</si>
  <si>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</si>
  <si>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</si>
  <si>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</si>
  <si>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</si>
  <si>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</si>
  <si>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</si>
  <si>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</si>
  <si>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</si>
  <si>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</si>
  <si>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</si>
  <si>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</si>
  <si>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</si>
  <si>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</si>
  <si>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</si>
  <si>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</si>
  <si>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</si>
  <si>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</si>
  <si>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</si>
  <si>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</si>
  <si>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</si>
  <si>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</si>
  <si>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</si>
  <si>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</si>
  <si>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</si>
  <si>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</si>
  <si>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</si>
  <si>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</si>
  <si>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</si>
  <si>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</si>
  <si>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</si>
  <si>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</si>
  <si>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</si>
  <si>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</si>
  <si>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</si>
  <si>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</si>
  <si>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</si>
  <si>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</si>
  <si>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</si>
  <si>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</si>
  <si>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</si>
  <si>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</si>
  <si>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</si>
  <si>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</si>
  <si>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</si>
  <si>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</si>
  <si>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</si>
  <si>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</si>
  <si>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</si>
  <si>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</si>
  <si>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</si>
  <si>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</si>
  <si>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</si>
  <si>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</si>
  <si>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</si>
  <si>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</si>
  <si>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</si>
  <si>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</si>
  <si>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</si>
  <si>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</si>
  <si>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</si>
  <si>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</si>
  <si>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</si>
  <si>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</si>
  <si>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</si>
  <si>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</si>
  <si>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</si>
  <si>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</si>
  <si>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</si>
  <si>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</si>
  <si>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</si>
  <si>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</si>
  <si>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</si>
  <si>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</si>
  <si>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</si>
  <si>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</si>
  <si>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</si>
  <si>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</si>
  <si>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</si>
  <si>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</si>
  <si>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</si>
  <si>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</si>
  <si>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</si>
  <si>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</si>
  <si>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</si>
  <si>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</si>
  <si>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</si>
  <si>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</si>
  <si>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</si>
  <si>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</si>
  <si>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</si>
  <si>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</si>
  <si>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</si>
  <si>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</si>
  <si>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</si>
  <si>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</si>
  <si>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</si>
  <si>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</si>
  <si>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</si>
  <si>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</si>
  <si>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</si>
  <si>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</si>
  <si>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</si>
  <si>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</si>
  <si>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</si>
  <si>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</si>
  <si>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</si>
  <si>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</si>
  <si>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</si>
  <si>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</si>
  <si>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</si>
  <si>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</si>
  <si>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</si>
  <si>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</si>
  <si>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</si>
  <si>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</si>
  <si>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</si>
  <si>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</si>
  <si>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</si>
  <si>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</si>
  <si>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</si>
  <si>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</si>
  <si>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</si>
  <si>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</si>
  <si>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</si>
  <si>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</si>
  <si>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</si>
  <si>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</si>
  <si>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</si>
  <si>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</si>
  <si>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</si>
  <si>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</si>
  <si>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</si>
  <si>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</si>
  <si>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</si>
  <si>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</si>
  <si>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</si>
  <si>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</si>
  <si>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</si>
  <si>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</si>
  <si>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</si>
  <si>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</si>
  <si>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</si>
  <si>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</si>
  <si>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</si>
  <si>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</si>
  <si>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</si>
  <si>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</si>
  <si>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</si>
  <si>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</si>
  <si>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</si>
  <si>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</si>
  <si>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</si>
  <si>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</si>
  <si>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</si>
  <si>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</si>
  <si>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</si>
  <si>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</si>
  <si>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</si>
  <si>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</si>
  <si>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</si>
  <si>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</si>
  <si>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</si>
  <si>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</si>
  <si>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</si>
  <si>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</si>
  <si>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</si>
  <si>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</si>
  <si>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</si>
  <si>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</si>
  <si>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</si>
  <si>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</si>
  <si>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</si>
  <si>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</si>
  <si>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</si>
  <si>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</si>
  <si>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</si>
  <si>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</si>
  <si>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</si>
  <si>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</si>
  <si>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</si>
  <si>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</si>
  <si>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</si>
  <si>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</si>
  <si>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</si>
  <si>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</si>
  <si>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</si>
  <si>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</si>
  <si>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</si>
  <si>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</si>
  <si>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</si>
  <si>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</si>
  <si>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</si>
  <si>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</si>
  <si>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</si>
  <si>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</si>
  <si>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</si>
  <si>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</si>
  <si>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</si>
  <si>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</si>
  <si>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</si>
  <si>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</si>
  <si>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</si>
  <si>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</si>
  <si>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</si>
  <si>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</si>
  <si>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</si>
  <si>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</si>
  <si>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</si>
  <si>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</si>
  <si>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</si>
  <si>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</si>
  <si>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</si>
  <si>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</si>
  <si>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</si>
  <si>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</si>
  <si>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</si>
  <si>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</si>
  <si>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</si>
  <si>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</si>
  <si>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</si>
  <si>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</si>
  <si>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</si>
  <si>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</si>
  <si>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</si>
  <si>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</si>
  <si>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</si>
  <si>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</si>
  <si>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</si>
  <si>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</si>
  <si>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</si>
  <si>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</si>
  <si>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</si>
  <si>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</si>
  <si>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</si>
  <si>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</si>
  <si>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</si>
  <si>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</si>
  <si>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</si>
  <si>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</si>
  <si>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</si>
  <si>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</si>
  <si>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</si>
  <si>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</si>
  <si>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</si>
  <si>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</si>
  <si>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</si>
  <si>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</si>
  <si>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</si>
  <si>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</si>
  <si>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</si>
  <si>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</si>
  <si>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</si>
  <si>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</si>
  <si>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</si>
  <si>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</si>
  <si>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</si>
  <si>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</si>
  <si>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</si>
  <si>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</si>
  <si>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</si>
  <si>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</si>
  <si>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</si>
  <si>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</si>
  <si>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</si>
  <si>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</si>
  <si>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</si>
  <si>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</si>
  <si>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</si>
  <si>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</si>
  <si>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</si>
  <si>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</si>
  <si>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</si>
  <si>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</si>
  <si>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</si>
  <si>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</si>
  <si>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</si>
  <si>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</si>
  <si>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</si>
  <si>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</si>
  <si>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</si>
  <si>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</si>
  <si>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</si>
  <si>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</si>
  <si>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</si>
  <si>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</si>
  <si>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</si>
  <si>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</si>
  <si>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</si>
  <si>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</si>
  <si>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</si>
  <si>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</si>
  <si>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</si>
  <si>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</si>
  <si>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</si>
  <si>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</si>
  <si>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</si>
  <si>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</si>
  <si>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</si>
  <si>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</si>
  <si>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</si>
  <si>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</si>
  <si>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</si>
  <si>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</si>
  <si>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</si>
  <si>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</si>
  <si>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</si>
  <si>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</si>
  <si>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</si>
  <si>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</si>
  <si>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</si>
  <si>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</si>
  <si>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</si>
  <si>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</si>
  <si>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</si>
  <si>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</si>
  <si>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</si>
  <si>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</si>
  <si>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</si>
  <si>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</si>
  <si>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</si>
  <si>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</si>
  <si>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</si>
  <si>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</si>
  <si>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</si>
  <si>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</si>
  <si>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</si>
  <si>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</si>
  <si>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</si>
  <si>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</si>
  <si>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</si>
  <si>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</si>
  <si>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</si>
  <si>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</si>
  <si>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</si>
  <si>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</si>
  <si>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</si>
  <si>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</si>
  <si>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</si>
  <si>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</si>
  <si>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</si>
  <si>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</si>
  <si>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</si>
  <si>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</si>
  <si>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</si>
  <si>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</si>
  <si>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</si>
  <si>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</si>
  <si>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</si>
  <si>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</si>
  <si>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</si>
  <si>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</si>
  <si>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</si>
  <si>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</si>
  <si>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</si>
  <si>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</si>
  <si>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</si>
  <si>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</si>
  <si>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</si>
  <si>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</si>
  <si>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</si>
  <si>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</si>
  <si>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</si>
  <si>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</si>
  <si>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</si>
  <si>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</si>
  <si>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</si>
  <si>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</si>
  <si>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</si>
  <si>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</si>
  <si>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</si>
  <si>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</si>
  <si>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</si>
  <si>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</si>
  <si>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</si>
  <si>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</si>
  <si>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</si>
  <si>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</si>
  <si>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</si>
  <si>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</si>
  <si>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</si>
  <si>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</si>
  <si>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</si>
  <si>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</si>
  <si>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</si>
  <si>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</si>
  <si>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</si>
  <si>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</si>
  <si>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</si>
  <si>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</si>
  <si>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</si>
  <si>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</si>
  <si>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</si>
  <si>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</si>
  <si>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</si>
  <si>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</si>
  <si>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</si>
  <si>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</si>
  <si>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</si>
  <si>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</si>
  <si>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</si>
  <si>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</si>
  <si>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</si>
  <si>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</si>
  <si>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</si>
  <si>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</si>
  <si>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</si>
  <si>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</si>
  <si>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</si>
  <si>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</si>
  <si>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</si>
  <si>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</si>
  <si>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</si>
  <si>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</si>
  <si>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</si>
  <si>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</si>
  <si>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</si>
  <si>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</si>
  <si>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</si>
  <si>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</si>
  <si>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</si>
  <si>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</si>
  <si>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</si>
  <si>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</si>
  <si>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</si>
  <si>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</si>
  <si>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</si>
  <si>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</si>
  <si>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</si>
  <si>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</si>
  <si>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</si>
  <si>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</si>
  <si>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</si>
  <si>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</si>
  <si>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</si>
  <si>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</si>
  <si>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</si>
  <si>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</si>
  <si>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</si>
  <si>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</si>
  <si>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</si>
  <si>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</si>
  <si>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</si>
  <si>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</si>
  <si>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</si>
  <si>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</si>
  <si>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</si>
  <si>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</si>
  <si>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</si>
  <si>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</si>
  <si>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</si>
  <si>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</si>
  <si>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</si>
  <si>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</si>
  <si>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</si>
  <si>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</si>
  <si>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</si>
  <si>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</si>
  <si>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</si>
  <si>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</si>
  <si>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</si>
  <si>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</si>
  <si>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</si>
  <si>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</si>
  <si>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</si>
  <si>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</si>
  <si>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</si>
  <si>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</si>
  <si>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</si>
  <si>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</si>
  <si>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</si>
  <si>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</si>
  <si>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</si>
  <si>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</si>
  <si>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</si>
  <si>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</si>
  <si>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</si>
  <si>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</si>
  <si>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</si>
  <si>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</si>
  <si>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</si>
  <si>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</si>
  <si>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</si>
  <si>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</si>
  <si>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</si>
  <si>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</si>
  <si>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</si>
  <si>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</si>
  <si>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</si>
  <si>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</si>
  <si>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</si>
  <si>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</si>
  <si>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</si>
  <si>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</si>
  <si>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</si>
  <si>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</si>
  <si>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</si>
  <si>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</si>
  <si>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</si>
  <si>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</si>
  <si>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</si>
  <si>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</si>
  <si>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</si>
  <si>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</si>
  <si>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</si>
  <si>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</si>
  <si>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</si>
  <si>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</si>
  <si>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</si>
  <si>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</si>
  <si>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</si>
  <si>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</si>
  <si>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</si>
  <si>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</si>
  <si>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</si>
  <si>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</si>
  <si>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</si>
  <si>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</si>
  <si>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</si>
  <si>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</si>
  <si>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</si>
  <si>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</si>
  <si>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</si>
  <si>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</si>
  <si>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</si>
  <si>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</si>
  <si>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</si>
  <si>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</si>
  <si>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</si>
  <si>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</si>
  <si>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</si>
  <si>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</si>
  <si>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</si>
  <si>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</si>
  <si>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</si>
  <si>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</si>
  <si>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</si>
  <si>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</si>
  <si>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</si>
  <si>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</si>
  <si>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</si>
  <si>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</si>
  <si>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</si>
  <si>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</si>
  <si>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</si>
  <si>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</si>
  <si>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</si>
  <si>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</si>
  <si>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</si>
  <si>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</si>
  <si>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</si>
  <si>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</si>
  <si>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</si>
  <si>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</si>
  <si>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</si>
  <si>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</si>
  <si>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</si>
  <si>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</si>
  <si>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</si>
  <si>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</si>
  <si>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</si>
  <si>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</si>
  <si>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</si>
  <si>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</si>
  <si>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</si>
  <si>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</si>
  <si>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</si>
  <si>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</si>
  <si>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</si>
  <si>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</si>
  <si>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</si>
  <si>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</si>
  <si>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</si>
  <si>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</si>
  <si>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</si>
  <si>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</si>
  <si>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</si>
  <si>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</si>
  <si>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</si>
  <si>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</si>
  <si>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</si>
  <si>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</si>
  <si>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</si>
  <si>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</si>
  <si>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</si>
  <si>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</si>
  <si>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</si>
  <si>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</si>
  <si>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</si>
  <si>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</si>
  <si>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</si>
  <si>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</si>
  <si>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</si>
  <si>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</si>
  <si>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</si>
  <si>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</si>
  <si>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</si>
  <si>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</si>
  <si>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</si>
  <si>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</si>
  <si>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</si>
  <si>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</si>
  <si>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</si>
  <si>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</si>
  <si>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</si>
  <si>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</si>
  <si>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</si>
  <si>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</si>
  <si>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</si>
  <si>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</si>
  <si>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</si>
  <si>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</si>
  <si>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</si>
  <si>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</si>
  <si>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</si>
  <si>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</si>
  <si>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</si>
  <si>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</si>
  <si>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</si>
  <si>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</si>
  <si>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</si>
  <si>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</si>
  <si>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</si>
  <si>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</si>
  <si>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</si>
  <si>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</si>
  <si>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</si>
  <si>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</si>
  <si>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</si>
  <si>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</si>
  <si>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</si>
  <si>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</si>
  <si>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</si>
  <si>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</si>
  <si>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</si>
  <si>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</si>
  <si>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</si>
  <si>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</si>
  <si>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</si>
  <si>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</si>
  <si>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</si>
  <si>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</si>
  <si>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</si>
  <si>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</si>
  <si>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</si>
  <si>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</si>
  <si>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</si>
  <si>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</si>
  <si>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</si>
  <si>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</si>
  <si>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</si>
  <si>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</si>
  <si>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</si>
  <si>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</si>
  <si>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</si>
  <si>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</si>
  <si>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</si>
  <si>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</si>
  <si>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</si>
  <si>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</si>
  <si>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</si>
  <si>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</si>
  <si>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</si>
  <si>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</si>
  <si>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</si>
  <si>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</si>
  <si>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</si>
  <si>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</si>
  <si>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</si>
  <si>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</si>
  <si>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</si>
  <si>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</si>
  <si>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</si>
  <si>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</si>
  <si>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</si>
  <si>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</si>
  <si>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</si>
  <si>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</si>
  <si>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</si>
  <si>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</si>
  <si>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</si>
  <si>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</si>
  <si>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</si>
  <si>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</si>
  <si>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</si>
  <si>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</si>
  <si>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</si>
  <si>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</si>
  <si>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</si>
  <si>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</si>
  <si>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</si>
  <si>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</si>
  <si>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</si>
  <si>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</si>
  <si>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</si>
  <si>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</si>
  <si>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</si>
  <si>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</si>
  <si>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</si>
  <si>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</si>
  <si>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</si>
  <si>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</si>
  <si>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</si>
  <si>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</si>
  <si>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</si>
  <si>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</si>
  <si>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</si>
  <si>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</si>
  <si>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</si>
  <si>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</si>
  <si>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</si>
  <si>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</si>
  <si>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</si>
  <si>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</si>
  <si>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</si>
  <si>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</si>
  <si>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</si>
  <si>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</si>
  <si>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</si>
  <si>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</si>
  <si>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</si>
  <si>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</si>
  <si>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</si>
  <si>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</si>
  <si>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</si>
  <si>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</si>
  <si>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</si>
  <si>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</si>
  <si>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</si>
  <si>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</si>
  <si>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</si>
  <si>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</si>
  <si>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</si>
  <si>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</si>
  <si>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</si>
  <si>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</si>
  <si>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</si>
  <si>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</si>
  <si>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</si>
  <si>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</si>
  <si>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</si>
  <si>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</si>
  <si>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</si>
  <si>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</si>
  <si>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</si>
  <si>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</si>
  <si>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</si>
  <si>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</si>
  <si>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</si>
  <si>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</si>
  <si>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</si>
  <si>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</si>
  <si>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</si>
  <si>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</si>
  <si>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</si>
  <si>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</si>
  <si>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</si>
  <si>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</si>
  <si>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</si>
  <si>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</si>
  <si>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</si>
  <si>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</si>
  <si>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</si>
  <si>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</si>
  <si>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</si>
  <si>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</si>
  <si>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</si>
  <si>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</si>
  <si>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</si>
  <si>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</si>
  <si>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</si>
  <si>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</si>
  <si>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</si>
  <si>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</si>
  <si>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</si>
  <si>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</si>
  <si>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</si>
  <si>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</si>
  <si>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</si>
  <si>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</si>
  <si>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</si>
  <si>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</si>
  <si>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</si>
  <si>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</si>
  <si>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</si>
  <si>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</si>
  <si>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</si>
  <si>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</si>
  <si>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</si>
  <si>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</si>
  <si>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</si>
  <si>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</si>
  <si>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</si>
  <si>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</si>
  <si>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</si>
  <si>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</si>
  <si>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</si>
  <si>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</si>
  <si>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</si>
  <si>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</si>
  <si>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</si>
  <si>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</si>
  <si>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</si>
  <si>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</si>
  <si>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</si>
  <si>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</si>
  <si>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</si>
  <si>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</si>
  <si>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</si>
  <si>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</si>
  <si>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</si>
  <si>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</si>
  <si>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</si>
  <si>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</si>
  <si>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</si>
  <si>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</si>
  <si>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</si>
  <si>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</si>
  <si>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</si>
  <si>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</si>
  <si>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</si>
  <si>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</si>
  <si>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</si>
  <si>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</si>
  <si>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</si>
  <si>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</si>
  <si>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</si>
  <si>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</si>
  <si>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</si>
  <si>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</si>
  <si>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</si>
  <si>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</si>
  <si>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</si>
  <si>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</si>
  <si>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</si>
  <si>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</si>
  <si>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</si>
  <si>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</si>
  <si>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</si>
  <si>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</si>
  <si>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</si>
  <si>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</si>
  <si>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</si>
  <si>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</si>
  <si>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</si>
  <si>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</si>
  <si>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</si>
  <si>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</si>
  <si>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</si>
  <si>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</si>
  <si>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</si>
  <si>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</si>
  <si>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</si>
  <si>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</si>
  <si>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</si>
  <si>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</si>
  <si>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</si>
  <si>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</si>
  <si>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</si>
  <si>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</si>
  <si>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</si>
  <si>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</si>
  <si>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</si>
  <si>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</si>
  <si>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</si>
  <si>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</si>
  <si>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</si>
  <si>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</si>
  <si>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</si>
  <si>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</si>
  <si>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</si>
  <si>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</si>
  <si>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</si>
  <si>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</si>
  <si>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</si>
  <si>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</si>
  <si>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</si>
  <si>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</si>
  <si>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</si>
  <si>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</si>
  <si>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</si>
  <si>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</si>
  <si>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</si>
  <si>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</si>
  <si>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</si>
  <si>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</si>
  <si>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</si>
  <si>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</si>
  <si>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</si>
  <si>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</si>
  <si>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</si>
  <si>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</si>
  <si>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</si>
  <si>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</si>
  <si>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</si>
  <si>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</si>
  <si>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</si>
  <si>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</si>
  <si>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</si>
  <si>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</si>
  <si>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</si>
  <si>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</si>
  <si>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</si>
  <si>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</si>
  <si>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</si>
  <si>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</si>
  <si>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</si>
  <si>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</si>
  <si>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</si>
  <si>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</si>
  <si>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</si>
  <si>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</si>
  <si>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</si>
  <si>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</si>
  <si>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</si>
  <si>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</si>
  <si>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</si>
  <si>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</si>
  <si>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</si>
  <si>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</si>
  <si>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</si>
  <si>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</si>
  <si>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</si>
  <si>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</si>
  <si>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</si>
  <si>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</si>
  <si>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</si>
  <si>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</si>
  <si>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</si>
  <si>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</si>
  <si>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</si>
  <si>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</si>
  <si>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</si>
  <si>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</si>
  <si>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</si>
  <si>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</si>
  <si>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</si>
  <si>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</si>
  <si>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</si>
  <si>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</si>
  <si>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</si>
  <si>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</si>
  <si>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</si>
  <si>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</si>
  <si>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</si>
  <si>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</si>
  <si>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</si>
  <si>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</si>
  <si>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</si>
  <si>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</si>
  <si>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</si>
  <si>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</si>
  <si>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</si>
  <si>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</si>
  <si>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</si>
  <si>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</si>
  <si>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</si>
  <si>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</si>
  <si>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</si>
  <si>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</si>
  <si>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</si>
  <si>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</si>
  <si>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</si>
  <si>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</si>
  <si>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</si>
  <si>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</si>
  <si>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</si>
  <si>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</si>
  <si>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</si>
  <si>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</si>
  <si>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</si>
  <si>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</si>
  <si>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</si>
  <si>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</si>
  <si>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</si>
  <si>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</si>
  <si>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</si>
  <si>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</si>
  <si>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</si>
  <si>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</si>
  <si>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</si>
  <si>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</si>
  <si>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</si>
  <si>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</si>
  <si>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</si>
  <si>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</si>
  <si>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</si>
  <si>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</si>
  <si>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</si>
  <si>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</si>
  <si>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</si>
  <si>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</si>
  <si>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</si>
  <si>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</si>
  <si>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</si>
  <si>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</si>
  <si>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</si>
  <si>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</si>
  <si>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</si>
  <si>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</si>
  <si>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</si>
  <si>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</si>
  <si>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</si>
  <si>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</si>
  <si>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</si>
  <si>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</si>
  <si>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</si>
  <si>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</si>
  <si>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</si>
  <si>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</si>
  <si>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</si>
  <si>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</si>
  <si>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</si>
  <si>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</si>
  <si>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</si>
  <si>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</si>
  <si>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</si>
  <si>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</si>
  <si>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</si>
  <si>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</si>
  <si>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</si>
  <si>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</si>
  <si>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</si>
  <si>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</si>
  <si>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</si>
  <si>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</si>
  <si>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</si>
  <si>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</si>
  <si>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</si>
  <si>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</si>
  <si>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</si>
  <si>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</si>
  <si>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</si>
  <si>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</si>
  <si>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</si>
  <si>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</si>
  <si>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</si>
  <si>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</si>
  <si>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</si>
  <si>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</si>
  <si>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</si>
  <si>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</si>
  <si>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</si>
  <si>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</si>
  <si>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</si>
  <si>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</si>
  <si>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</si>
  <si>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</si>
  <si>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</si>
  <si>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</si>
  <si>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</si>
  <si>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</si>
  <si>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</si>
  <si>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</si>
  <si>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</si>
  <si>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</si>
  <si>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</si>
  <si>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</si>
  <si>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</si>
  <si>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</si>
  <si>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</si>
  <si>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</si>
  <si>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</si>
  <si>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</si>
  <si>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</si>
  <si>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</si>
  <si>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</si>
  <si>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</si>
  <si>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</si>
  <si>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</si>
  <si>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</si>
  <si>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</si>
  <si>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</si>
  <si>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</si>
  <si>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</si>
  <si>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</si>
  <si>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</si>
  <si>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</si>
  <si>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</si>
  <si>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</si>
  <si>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</si>
  <si>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</si>
  <si>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</si>
  <si>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</si>
  <si>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</si>
  <si>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</si>
  <si>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</si>
  <si>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</si>
  <si>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</si>
  <si>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</si>
  <si>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</si>
  <si>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</si>
  <si>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</si>
  <si>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</si>
  <si>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</si>
  <si>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</si>
  <si>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</si>
  <si>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</si>
  <si>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</si>
  <si>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</si>
  <si>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</si>
  <si>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</si>
  <si>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</si>
  <si>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</si>
  <si>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</si>
  <si>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</si>
  <si>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</si>
  <si>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</si>
  <si>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</si>
  <si>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</si>
  <si>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</si>
  <si>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</si>
  <si>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</si>
  <si>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</si>
  <si>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</si>
  <si>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</si>
  <si>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</si>
  <si>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</si>
  <si>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</si>
  <si>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</si>
  <si>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</si>
  <si>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</si>
  <si>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</si>
  <si>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</si>
  <si>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</si>
  <si>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</si>
  <si>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</si>
  <si>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</si>
  <si>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</si>
  <si>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</si>
  <si>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</si>
  <si>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</si>
  <si>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</si>
  <si>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</si>
  <si>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</si>
  <si>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</si>
  <si>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</si>
  <si>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</si>
  <si>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</si>
  <si>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</si>
  <si>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</si>
  <si>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</si>
  <si>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</si>
  <si>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</si>
  <si>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</si>
  <si>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</si>
  <si>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</si>
  <si>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</si>
  <si>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</si>
  <si>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</si>
  <si>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</si>
  <si>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</si>
  <si>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</si>
  <si>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</si>
  <si>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</si>
  <si>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</si>
  <si>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</si>
  <si>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</si>
  <si>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</si>
  <si>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</si>
  <si>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</si>
  <si>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</si>
  <si>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</si>
  <si>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</si>
  <si>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</si>
  <si>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</si>
  <si>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</si>
  <si>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</si>
  <si>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</si>
  <si>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</si>
  <si>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</si>
  <si>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</si>
  <si>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</si>
  <si>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</si>
  <si>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</si>
  <si>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</si>
  <si>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</si>
  <si>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</si>
  <si>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</si>
  <si>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</si>
  <si>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</si>
  <si>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</si>
  <si>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</si>
  <si>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</si>
  <si>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</si>
  <si>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</si>
  <si>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</si>
  <si>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</si>
  <si>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</si>
  <si>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</si>
  <si>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</si>
  <si>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</si>
  <si>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</si>
  <si>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</si>
  <si>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</si>
  <si>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</si>
  <si>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</si>
  <si>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</si>
  <si>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</si>
  <si>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</si>
  <si>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</si>
  <si>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</si>
  <si>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</si>
  <si>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</si>
  <si>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</si>
  <si>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</si>
  <si>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</si>
  <si>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</si>
  <si>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</si>
  <si>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</si>
  <si>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</si>
  <si>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</si>
  <si>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</si>
  <si>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</si>
  <si>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</si>
  <si>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</si>
  <si>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</si>
  <si>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</si>
  <si>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</si>
  <si>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</si>
  <si>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</si>
  <si>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</si>
  <si>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</si>
  <si>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</si>
  <si>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</si>
  <si>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</si>
  <si>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</si>
  <si>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</si>
  <si>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</si>
  <si>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</si>
  <si>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</si>
  <si>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</si>
  <si>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</si>
  <si>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</si>
  <si>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</si>
  <si>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</si>
  <si>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</si>
  <si>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</si>
  <si>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</si>
  <si>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</si>
  <si>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</si>
  <si>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</si>
  <si>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</si>
  <si>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</si>
  <si>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</si>
  <si>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</si>
  <si>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</si>
  <si>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</si>
  <si>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</si>
  <si>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</si>
  <si>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</si>
  <si>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</si>
  <si>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</si>
  <si>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</si>
  <si>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</si>
  <si>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</si>
  <si>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</si>
  <si>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</si>
  <si>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</si>
  <si>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</si>
  <si>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</si>
  <si>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</si>
  <si>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</si>
  <si>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</si>
  <si>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</si>
  <si>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</si>
  <si>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</si>
  <si>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</si>
  <si>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</si>
  <si>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</si>
  <si>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</si>
  <si>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</si>
  <si>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</si>
  <si>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</si>
  <si>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</si>
  <si>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</si>
  <si>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</si>
  <si>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</si>
  <si>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</si>
  <si>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</si>
  <si>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</si>
  <si>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</si>
  <si>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</si>
  <si>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</si>
  <si>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</si>
  <si>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</si>
  <si>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</si>
  <si>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</si>
  <si>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</si>
  <si>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</si>
  <si>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</si>
  <si>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</si>
  <si>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</si>
  <si>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</si>
  <si>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</si>
  <si>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</si>
  <si>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</si>
  <si>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</si>
  <si>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</si>
  <si>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</si>
  <si>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</si>
  <si>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</si>
  <si>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</si>
  <si>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</si>
  <si>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</si>
  <si>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</si>
  <si>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</si>
  <si>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</si>
  <si>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</si>
  <si>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</si>
  <si>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</si>
  <si>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</si>
  <si>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</si>
  <si>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</si>
  <si>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</si>
  <si>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</si>
  <si>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</si>
  <si>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</si>
  <si>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</si>
  <si>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</si>
  <si>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</si>
  <si>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</si>
  <si>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</si>
  <si>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</si>
  <si>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</si>
  <si>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</si>
  <si>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</si>
  <si>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</si>
  <si>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</si>
  <si>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</si>
  <si>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</si>
  <si>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</si>
  <si>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</si>
  <si>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</si>
  <si>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</si>
  <si>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</si>
  <si>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</si>
  <si>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</si>
  <si>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</si>
  <si>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</si>
  <si>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</si>
  <si>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</si>
  <si>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</si>
  <si>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</si>
  <si>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</si>
  <si>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</si>
  <si>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</si>
  <si>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</si>
  <si>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</si>
  <si>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</si>
  <si>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</si>
  <si>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</si>
  <si>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</si>
  <si>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</si>
  <si>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</si>
  <si>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</si>
  <si>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</si>
  <si>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</si>
  <si>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</si>
  <si>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</si>
  <si>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</si>
  <si>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</si>
  <si>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</si>
  <si>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</si>
  <si>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</si>
  <si>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</si>
  <si>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</si>
  <si>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</si>
  <si>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</si>
  <si>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</si>
  <si>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</si>
  <si>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</si>
  <si>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</si>
  <si>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</si>
  <si>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</si>
  <si>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</si>
  <si>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</si>
  <si>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</si>
  <si>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</si>
  <si>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</si>
  <si>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</si>
  <si>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</si>
  <si>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</si>
  <si>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</si>
  <si>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</si>
  <si>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</si>
  <si>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</si>
  <si>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</si>
  <si>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</si>
  <si>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</si>
  <si>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</si>
  <si>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</si>
  <si>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</si>
  <si>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</si>
  <si>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</si>
  <si>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</si>
  <si>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</si>
  <si>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</si>
  <si>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</si>
  <si>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</si>
  <si>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</si>
  <si>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</si>
  <si>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</si>
  <si>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</si>
  <si>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</si>
  <si>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</si>
  <si>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</si>
  <si>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</si>
  <si>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</si>
  <si>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</si>
  <si>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</si>
  <si>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</si>
  <si>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</si>
  <si>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</si>
  <si>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</si>
  <si>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</si>
  <si>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</si>
  <si>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</si>
  <si>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</si>
  <si>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</si>
  <si>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</si>
  <si>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</si>
  <si>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</si>
  <si>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</si>
  <si>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</si>
  <si>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</si>
  <si>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</si>
  <si>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</si>
  <si>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</si>
  <si>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</si>
  <si>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</si>
  <si>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</si>
  <si>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</si>
  <si>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</si>
  <si>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</si>
  <si>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</si>
  <si>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</si>
  <si>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</si>
  <si>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</si>
  <si>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</si>
  <si>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</si>
  <si>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</si>
  <si>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</si>
  <si>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</si>
  <si>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</si>
  <si>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</si>
  <si>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</si>
  <si>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</si>
  <si>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</si>
  <si>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</si>
  <si>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</si>
  <si>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</si>
  <si>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</si>
  <si>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</si>
  <si>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</si>
  <si>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</si>
  <si>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</si>
  <si>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</si>
  <si>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</si>
  <si>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</si>
  <si>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</si>
  <si>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</si>
  <si>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</si>
  <si>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</si>
  <si>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</si>
  <si>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</si>
  <si>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</si>
  <si>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</si>
  <si>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</si>
  <si>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</si>
  <si>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</si>
  <si>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</si>
  <si>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</si>
  <si>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</si>
  <si>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</si>
  <si>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</si>
  <si>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</si>
  <si>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</si>
  <si>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</si>
  <si>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</si>
  <si>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</si>
  <si>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</si>
  <si>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</si>
  <si>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</si>
  <si>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</si>
  <si>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</si>
  <si>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</si>
  <si>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</si>
  <si>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</si>
  <si>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</si>
  <si>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</si>
  <si>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</si>
  <si>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</si>
  <si>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</si>
  <si>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</si>
  <si>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</si>
  <si>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</si>
  <si>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</si>
  <si>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</si>
  <si>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</si>
  <si>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</si>
  <si>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</si>
  <si>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</si>
  <si>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</si>
  <si>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</si>
  <si>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</si>
  <si>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</si>
  <si>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</si>
  <si>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</si>
  <si>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</si>
  <si>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</si>
  <si>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</si>
  <si>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</si>
  <si>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</si>
  <si>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</si>
  <si>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</si>
  <si>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</si>
  <si>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</si>
  <si>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</si>
  <si>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</si>
  <si>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</si>
  <si>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</si>
  <si>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</si>
  <si>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</si>
  <si>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</si>
  <si>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</si>
  <si>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</si>
  <si>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</si>
  <si>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</si>
  <si>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</si>
  <si>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</si>
  <si>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</si>
  <si>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</si>
  <si>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</si>
  <si>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</si>
  <si>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</si>
  <si>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</si>
  <si>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</si>
  <si>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</si>
  <si>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</si>
  <si>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</si>
  <si>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</si>
  <si>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</si>
  <si>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</si>
  <si>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</si>
  <si>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</si>
  <si>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</si>
  <si>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</si>
  <si>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</si>
  <si>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</si>
  <si>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</si>
  <si>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</si>
  <si>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</si>
  <si>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</si>
  <si>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</si>
  <si>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</si>
  <si>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</si>
  <si>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</si>
  <si>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</si>
  <si>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</si>
  <si>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</si>
  <si>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</si>
  <si>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</si>
  <si>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</si>
  <si>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</si>
  <si>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</si>
  <si>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</si>
  <si>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</si>
  <si>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</si>
  <si>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</si>
  <si>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</si>
  <si>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</si>
  <si>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</si>
  <si>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</si>
  <si>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</si>
  <si>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</si>
  <si>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</si>
  <si>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</si>
  <si>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</si>
  <si>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</si>
  <si>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</si>
  <si>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</si>
  <si>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</si>
  <si>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</si>
  <si>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</si>
  <si>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</si>
  <si>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</si>
  <si>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</si>
  <si>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</si>
  <si>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</si>
  <si>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</si>
  <si>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</si>
  <si>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</si>
  <si>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</si>
  <si>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</si>
  <si>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</si>
  <si>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</si>
  <si>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</si>
  <si>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</si>
  <si>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</si>
  <si>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</si>
  <si>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</si>
  <si>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</si>
  <si>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</si>
  <si>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</si>
  <si>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</si>
  <si>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</si>
  <si>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</si>
  <si>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</si>
  <si>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</si>
  <si>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</si>
  <si>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</si>
  <si>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</si>
  <si>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</si>
  <si>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</si>
  <si>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</si>
  <si>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</si>
  <si>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</si>
  <si>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</si>
  <si>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</si>
  <si>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</si>
  <si>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</si>
  <si>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</si>
  <si>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</si>
  <si>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</si>
  <si>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</si>
  <si>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</si>
  <si>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</si>
  <si>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</si>
  <si>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</si>
  <si>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</si>
  <si>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</si>
  <si>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</si>
  <si>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</si>
  <si>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</si>
  <si>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</si>
  <si>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</si>
  <si>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</si>
  <si>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</si>
  <si>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</si>
  <si>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</si>
  <si>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</si>
  <si>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</si>
  <si>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</si>
  <si>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</si>
  <si>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</si>
  <si>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</si>
  <si>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</si>
  <si>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</si>
  <si>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</si>
  <si>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</si>
  <si>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</si>
  <si>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</si>
  <si>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</si>
  <si>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</si>
  <si>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</si>
  <si>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</si>
  <si>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</si>
  <si>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</si>
  <si>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</si>
  <si>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</si>
  <si>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</si>
  <si>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</si>
  <si>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</si>
  <si>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</si>
  <si>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</si>
  <si>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</si>
  <si>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</si>
  <si>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</si>
  <si>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</si>
  <si>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</si>
  <si>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</si>
  <si>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</si>
  <si>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</si>
  <si>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</si>
  <si>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</si>
  <si>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</si>
  <si>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</si>
  <si>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</si>
  <si>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</si>
  <si>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</si>
  <si>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</si>
  <si>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</si>
  <si>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</si>
  <si>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</si>
  <si>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</si>
  <si>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</si>
  <si>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</si>
  <si>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</si>
  <si>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</si>
  <si>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</si>
  <si>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</si>
  <si>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</si>
  <si>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</si>
  <si>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</si>
  <si>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</si>
  <si>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</si>
  <si>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</si>
  <si>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</si>
  <si>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</si>
  <si>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</si>
  <si>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</si>
  <si>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</si>
  <si>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</si>
  <si>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</si>
  <si>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</si>
  <si>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</si>
  <si>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</si>
  <si>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</si>
  <si>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</si>
  <si>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</si>
  <si>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</si>
  <si>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</si>
  <si>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</si>
  <si>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</si>
  <si>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</si>
  <si>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</si>
  <si>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</si>
  <si>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</si>
  <si>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</si>
  <si>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</si>
  <si>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</si>
  <si>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</si>
  <si>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</si>
  <si>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</si>
  <si>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</si>
  <si>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</si>
  <si>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</si>
  <si>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</si>
  <si>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</si>
  <si>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</si>
  <si>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</si>
  <si>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</si>
  <si>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</si>
  <si>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</si>
  <si>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</si>
  <si>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</si>
  <si>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</si>
  <si>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</si>
  <si>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</si>
  <si>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</si>
  <si>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</si>
  <si>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</si>
  <si>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</si>
  <si>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</si>
  <si>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</si>
  <si>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</si>
  <si>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</si>
  <si>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</si>
  <si>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</si>
  <si>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</si>
  <si>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</si>
  <si>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</si>
  <si>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</si>
  <si>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</si>
  <si>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</si>
  <si>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</si>
  <si>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</si>
  <si>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</si>
  <si>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</si>
  <si>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</si>
  <si>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</si>
  <si>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</si>
  <si>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</si>
  <si>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</si>
  <si>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</si>
  <si>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</si>
  <si>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</si>
  <si>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</si>
  <si>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</si>
  <si>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</si>
  <si>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</si>
  <si>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</si>
  <si>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</si>
  <si>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</si>
  <si>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</si>
  <si>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</si>
  <si>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</si>
  <si>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</si>
  <si>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</si>
  <si>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</si>
  <si>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</si>
  <si>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</si>
  <si>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</si>
  <si>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</si>
  <si>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</si>
  <si>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</si>
  <si>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</si>
  <si>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</si>
  <si>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</si>
  <si>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</si>
  <si>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</si>
  <si>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</si>
  <si>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</si>
  <si>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</si>
  <si>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</si>
  <si>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</si>
  <si>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</si>
  <si>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</si>
  <si>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</si>
  <si>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</si>
  <si>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</si>
  <si>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</si>
  <si>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</si>
  <si>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</si>
  <si>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</si>
  <si>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</si>
  <si>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</si>
  <si>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</si>
  <si>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</si>
  <si>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</si>
  <si>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</si>
  <si>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</si>
  <si>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</si>
  <si>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</si>
  <si>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</si>
  <si>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</si>
  <si>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</si>
  <si>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</si>
  <si>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</si>
  <si>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</si>
  <si>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</si>
  <si>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</si>
  <si>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</si>
  <si>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</si>
  <si>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</si>
  <si>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</si>
  <si>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</si>
  <si>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</si>
  <si>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</si>
  <si>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</si>
  <si>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</si>
  <si>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</si>
  <si>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</si>
  <si>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</si>
  <si>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</si>
  <si>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</si>
  <si>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</si>
  <si>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</si>
  <si>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</si>
  <si>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</si>
  <si>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</si>
  <si>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</si>
  <si>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</si>
  <si>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</si>
  <si>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</si>
  <si>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</si>
  <si>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</si>
  <si>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</si>
  <si>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</si>
  <si>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</si>
  <si>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</si>
  <si>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</si>
  <si>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</si>
  <si>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</si>
  <si>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</si>
  <si>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</si>
  <si>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</si>
  <si>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</si>
  <si>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</si>
  <si>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</si>
  <si>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</si>
  <si>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</si>
  <si>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</si>
  <si>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</si>
  <si>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</si>
  <si>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</si>
  <si>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</si>
  <si>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</si>
  <si>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</si>
  <si>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</si>
  <si>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</si>
  <si>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</si>
  <si>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</si>
  <si>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</si>
  <si>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</si>
  <si>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</si>
  <si>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</si>
  <si>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</si>
  <si>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</si>
  <si>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</si>
  <si>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</si>
  <si>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</si>
  <si>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</si>
  <si>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</si>
  <si>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</si>
  <si>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</si>
  <si>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</si>
  <si>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</si>
  <si>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</si>
  <si>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</si>
  <si>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</si>
  <si>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</si>
  <si>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</si>
  <si>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</si>
  <si>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</si>
  <si>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</si>
  <si>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</si>
  <si>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</si>
  <si>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</si>
  <si>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</si>
  <si>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</si>
  <si>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</si>
  <si>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</si>
  <si>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</si>
  <si>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</si>
  <si>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</si>
  <si>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</si>
  <si>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</si>
  <si>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</si>
  <si>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</si>
  <si>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</si>
  <si>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</si>
  <si>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</si>
  <si>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</si>
  <si>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</si>
  <si>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</si>
  <si>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</si>
  <si>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</si>
  <si>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</si>
  <si>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</si>
  <si>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</si>
  <si>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</si>
  <si>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</si>
  <si>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</si>
  <si>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</si>
  <si>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</si>
  <si>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</si>
  <si>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</si>
  <si>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</si>
  <si>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</si>
  <si>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</si>
  <si>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</si>
  <si>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</si>
  <si>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</si>
  <si>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</si>
  <si>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</si>
  <si>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</si>
  <si>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</si>
  <si>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</si>
  <si>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</si>
  <si>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</si>
  <si>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</si>
  <si>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</si>
  <si>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</si>
  <si>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</si>
  <si>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</si>
  <si>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</si>
  <si>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</si>
  <si>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</si>
  <si>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</si>
  <si>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</si>
  <si>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</si>
  <si>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</si>
  <si>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</si>
  <si>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</si>
  <si>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</si>
  <si>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</si>
  <si>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</si>
  <si>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</si>
  <si>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</si>
  <si>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</si>
  <si>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</si>
  <si>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</si>
  <si>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</si>
  <si>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</si>
  <si>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</si>
  <si>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</si>
  <si>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</si>
  <si>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</si>
  <si>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</si>
  <si>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</si>
  <si>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</si>
  <si>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</si>
  <si>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</si>
  <si>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</si>
  <si>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</si>
  <si>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</si>
  <si>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</si>
  <si>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</si>
  <si>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</si>
  <si>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</si>
  <si>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</si>
  <si>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</si>
  <si>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</si>
  <si>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</si>
  <si>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</si>
  <si>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</si>
  <si>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</si>
  <si>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</si>
  <si>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</si>
  <si>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</si>
  <si>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</si>
  <si>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</si>
  <si>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</si>
  <si>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</si>
  <si>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</si>
  <si>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</si>
  <si>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</si>
  <si>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</si>
  <si>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</si>
  <si>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</si>
  <si>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</si>
  <si>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</si>
  <si>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</si>
  <si>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</si>
  <si>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</si>
  <si>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</si>
  <si>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</si>
  <si>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</si>
  <si>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</si>
  <si>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</si>
  <si>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</si>
  <si>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</si>
  <si>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</si>
  <si>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</si>
  <si>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</si>
  <si>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</si>
  <si>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</si>
  <si>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</si>
  <si>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</si>
  <si>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</si>
  <si>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</si>
  <si>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</si>
  <si>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</si>
  <si>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</si>
  <si>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</si>
  <si>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</si>
  <si>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</si>
  <si>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</si>
  <si>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</si>
  <si>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</si>
  <si>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</si>
  <si>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</si>
  <si>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</si>
  <si>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</si>
  <si>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</si>
  <si>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</si>
  <si>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</si>
  <si>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</si>
  <si>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</si>
  <si>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</si>
  <si>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</si>
  <si>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</si>
  <si>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</si>
  <si>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</si>
  <si>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</si>
  <si>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</si>
  <si>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</si>
  <si>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</si>
  <si>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</si>
  <si>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</si>
  <si>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</si>
  <si>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</si>
  <si>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</si>
  <si>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</si>
  <si>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</si>
  <si>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</si>
  <si>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</si>
  <si>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</si>
  <si>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</si>
  <si>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</si>
  <si>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</si>
  <si>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</si>
  <si>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</si>
  <si>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</si>
  <si>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</si>
  <si>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</si>
  <si>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</si>
  <si>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</si>
  <si>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</si>
  <si>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</si>
  <si>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</si>
  <si>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</si>
  <si>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</si>
  <si>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</si>
  <si>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</si>
  <si>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</si>
  <si>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</si>
  <si>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</si>
  <si>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</si>
  <si>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</si>
  <si>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</si>
  <si>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</si>
  <si>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</si>
  <si>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</si>
  <si>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</si>
  <si>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</si>
  <si>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</si>
  <si>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</si>
  <si>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</si>
  <si>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</si>
  <si>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</si>
  <si>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</si>
  <si>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</si>
  <si>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</si>
  <si>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</si>
  <si>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</si>
  <si>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</si>
  <si>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</si>
  <si>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</si>
  <si>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</si>
  <si>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</si>
  <si>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</si>
  <si>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</si>
  <si>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</si>
  <si>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</si>
  <si>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</si>
  <si>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</si>
  <si>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</si>
  <si>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</si>
  <si>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</si>
  <si>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</si>
  <si>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</si>
  <si>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</si>
  <si>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</si>
  <si>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</si>
  <si>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</si>
  <si>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</si>
  <si>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</si>
  <si>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</si>
  <si>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</si>
  <si>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</si>
  <si>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</si>
  <si>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</si>
  <si>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</si>
  <si>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</si>
  <si>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</si>
  <si>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</si>
  <si>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</si>
  <si>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</si>
  <si>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</si>
  <si>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</si>
  <si>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</si>
  <si>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</si>
  <si>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</si>
  <si>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</si>
  <si>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</si>
  <si>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</si>
  <si>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</si>
  <si>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</si>
  <si>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</si>
  <si>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</si>
  <si>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</si>
  <si>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</si>
  <si>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</si>
  <si>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</si>
  <si>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</si>
  <si>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</si>
  <si>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</si>
  <si>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</si>
  <si>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</si>
  <si>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</si>
  <si>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</si>
  <si>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</si>
  <si>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</si>
  <si>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</si>
  <si>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</si>
  <si>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</si>
  <si>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</si>
  <si>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</si>
  <si>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</si>
  <si>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</si>
  <si>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</si>
  <si>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</si>
  <si>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</si>
  <si>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</si>
  <si>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</si>
  <si>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</si>
  <si>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</si>
  <si>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</si>
  <si>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</si>
  <si>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</si>
  <si>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</si>
  <si>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</si>
  <si>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</si>
  <si>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</si>
  <si>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</si>
  <si>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</si>
  <si>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</si>
  <si>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</si>
  <si>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</si>
  <si>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</si>
  <si>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</si>
  <si>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</si>
  <si>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</si>
  <si>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</si>
  <si>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</si>
  <si>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</si>
  <si>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</si>
  <si>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</si>
  <si>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</si>
  <si>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</si>
  <si>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</si>
  <si>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</si>
  <si>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</si>
  <si>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</si>
  <si>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</si>
  <si>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</si>
  <si>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</si>
  <si>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</si>
  <si>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</si>
  <si>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</si>
  <si>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</si>
  <si>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</si>
  <si>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</si>
  <si>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</si>
  <si>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</si>
  <si>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</si>
  <si>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</si>
  <si>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</si>
  <si>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</si>
  <si>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</si>
  <si>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</si>
  <si>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</si>
  <si>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</si>
  <si>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</si>
  <si>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</si>
  <si>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</si>
  <si>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</si>
  <si>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</si>
  <si>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</si>
  <si>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</si>
  <si>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</si>
  <si>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</si>
  <si>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</si>
  <si>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</si>
  <si>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</si>
  <si>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</si>
  <si>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</si>
  <si>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</si>
  <si>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</si>
  <si>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</si>
  <si>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</si>
  <si>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</si>
  <si>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</si>
  <si>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</si>
  <si>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</si>
  <si>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</si>
  <si>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</si>
  <si>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</si>
  <si>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</si>
  <si>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</si>
  <si>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</si>
  <si>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</si>
  <si>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</si>
  <si>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</si>
  <si>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</si>
  <si>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</si>
  <si>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</si>
  <si>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</si>
  <si>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</si>
  <si>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</si>
  <si>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</si>
  <si>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</si>
  <si>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</si>
  <si>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</si>
  <si>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</si>
  <si>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</si>
  <si>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</si>
  <si>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</si>
  <si>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</si>
  <si>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</si>
  <si>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</si>
  <si>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</si>
  <si>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</si>
  <si>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</si>
  <si>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</si>
  <si>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</si>
  <si>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</si>
  <si>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</si>
  <si>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</si>
  <si>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</si>
  <si>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</si>
  <si>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</si>
  <si>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</si>
  <si>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</si>
  <si>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</si>
  <si>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</si>
  <si>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</si>
  <si>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</si>
  <si>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</si>
  <si>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</si>
  <si>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</si>
  <si>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</si>
  <si>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</si>
  <si>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</si>
  <si>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</si>
  <si>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</si>
  <si>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</si>
  <si>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</si>
  <si>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</si>
  <si>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</si>
  <si>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</si>
  <si>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</si>
  <si>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</si>
  <si>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</si>
  <si>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</si>
  <si>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</si>
  <si>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</si>
  <si>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</si>
  <si>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</si>
  <si>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</si>
  <si>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</si>
  <si>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</si>
  <si>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</si>
  <si>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</si>
  <si>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</si>
  <si>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</si>
  <si>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</si>
  <si>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</si>
  <si>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</si>
  <si>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</si>
  <si>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</si>
  <si>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</si>
  <si>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</si>
  <si>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</si>
  <si>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</si>
  <si>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</si>
  <si>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</si>
  <si>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</si>
  <si>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</si>
  <si>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</si>
  <si>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</si>
  <si>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</si>
  <si>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</si>
  <si>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</si>
  <si>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</si>
  <si>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</si>
  <si>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</si>
  <si>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</si>
  <si>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</si>
  <si>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</si>
  <si>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</si>
  <si>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</si>
  <si>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</si>
  <si>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</si>
  <si>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</si>
  <si>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</si>
  <si>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</si>
  <si>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</si>
  <si>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</si>
  <si>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</si>
  <si>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</si>
  <si>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</si>
  <si>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</si>
  <si>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</si>
  <si>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</si>
  <si>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</si>
  <si>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</si>
  <si>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</si>
  <si>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</si>
  <si>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</si>
  <si>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</si>
  <si>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</si>
  <si>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</si>
  <si>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</si>
  <si>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</si>
  <si>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</si>
  <si>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</si>
  <si>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</si>
  <si>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</si>
  <si>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</si>
  <si>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</si>
  <si>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</si>
  <si>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</si>
  <si>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</si>
  <si>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</si>
  <si>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</si>
  <si>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</si>
  <si>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</si>
  <si>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</si>
  <si>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</si>
  <si>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</si>
  <si>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</si>
  <si>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</si>
  <si>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</si>
  <si>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</si>
  <si>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</si>
  <si>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</si>
  <si>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</si>
  <si>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</si>
  <si>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</si>
  <si>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</si>
  <si>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</si>
  <si>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</si>
  <si>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</si>
  <si>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</si>
  <si>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</si>
  <si>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</si>
  <si>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</si>
  <si>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</si>
  <si>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</si>
  <si>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</si>
  <si>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</si>
  <si>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</si>
  <si>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</si>
  <si>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</si>
  <si>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</si>
  <si>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</si>
  <si>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</si>
  <si>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</si>
  <si>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</si>
  <si>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</si>
  <si>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</si>
  <si>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</si>
  <si>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</si>
  <si>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</si>
  <si>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</si>
  <si>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</si>
  <si>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</si>
  <si>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</si>
  <si>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</si>
  <si>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</si>
  <si>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</si>
  <si>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</si>
  <si>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</si>
  <si>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</si>
  <si>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</si>
  <si>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</si>
  <si>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</si>
  <si>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</si>
  <si>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</si>
  <si>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</si>
  <si>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</si>
  <si>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</si>
  <si>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</si>
  <si>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</si>
  <si>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</si>
  <si>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</si>
  <si>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</si>
  <si>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</si>
  <si>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</si>
  <si>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</si>
  <si>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</si>
  <si>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</si>
  <si>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</si>
  <si>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</si>
  <si>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</si>
  <si>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</si>
  <si>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</si>
  <si>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</si>
  <si>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</si>
  <si>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</si>
  <si>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</si>
  <si>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</si>
  <si>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</si>
  <si>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</si>
  <si>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</si>
  <si>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</si>
  <si>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</si>
  <si>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</si>
  <si>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</si>
  <si>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</si>
  <si>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</si>
  <si>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</si>
  <si>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</si>
  <si>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</si>
  <si>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</si>
  <si>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</si>
  <si>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</si>
  <si>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</si>
  <si>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</si>
  <si>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</si>
  <si>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</si>
  <si>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</si>
  <si>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</si>
  <si>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</si>
  <si>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</si>
  <si>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</si>
  <si>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</si>
  <si>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</si>
  <si>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</si>
  <si>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</si>
  <si>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</si>
  <si>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</si>
  <si>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</si>
  <si>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</si>
  <si>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</si>
  <si>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</si>
  <si>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</si>
  <si>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</si>
  <si>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</si>
  <si>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</si>
  <si>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</si>
  <si>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</si>
  <si>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</si>
  <si>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</si>
  <si>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</si>
  <si>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</si>
  <si>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</si>
  <si>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</si>
  <si>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</si>
  <si>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</si>
  <si>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</si>
  <si>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</si>
  <si>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</si>
  <si>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</si>
  <si>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</si>
  <si>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</si>
  <si>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</si>
  <si>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</si>
  <si>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</si>
  <si>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</si>
  <si>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</si>
  <si>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</si>
  <si>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</si>
  <si>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</si>
  <si>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</si>
  <si>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</si>
  <si>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</si>
  <si>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</si>
  <si>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</si>
  <si>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</si>
  <si>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</si>
  <si>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</si>
  <si>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</si>
  <si>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</si>
  <si>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</si>
  <si>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</si>
  <si>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</si>
  <si>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</si>
  <si>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</si>
  <si>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</si>
  <si>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</si>
  <si>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</si>
  <si>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</si>
  <si>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</si>
  <si>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</si>
  <si>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</si>
  <si>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</si>
  <si>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</si>
  <si>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</si>
  <si>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</si>
  <si>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</si>
  <si>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</si>
  <si>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</si>
  <si>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</si>
  <si>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</si>
  <si>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</si>
  <si>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</si>
  <si>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</si>
  <si>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</si>
  <si>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</si>
  <si>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</si>
  <si>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</si>
  <si>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</si>
  <si>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</si>
  <si>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</si>
  <si>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</si>
  <si>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</si>
  <si>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</si>
  <si>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</si>
  <si>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</si>
  <si>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</si>
  <si>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</si>
  <si>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</si>
  <si>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</si>
  <si>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</si>
  <si>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</si>
  <si>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</si>
  <si>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</si>
  <si>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</si>
  <si>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</si>
  <si>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</si>
  <si>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</si>
  <si>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</si>
  <si>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</si>
  <si>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</si>
  <si>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</si>
  <si>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</si>
  <si>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</si>
  <si>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</si>
  <si>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</si>
  <si>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</si>
  <si>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</si>
  <si>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</si>
  <si>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</si>
  <si>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</si>
  <si>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</si>
  <si>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</si>
  <si>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</si>
  <si>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</si>
  <si>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</si>
  <si>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</si>
  <si>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</si>
  <si>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</si>
  <si>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</si>
  <si>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</si>
  <si>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</si>
  <si>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</si>
  <si>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</si>
  <si>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</si>
  <si>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</si>
  <si>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</si>
  <si>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</si>
  <si>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</si>
  <si>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</si>
  <si>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</si>
  <si>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</si>
  <si>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</si>
  <si>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</si>
  <si>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</si>
  <si>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</si>
  <si>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</si>
  <si>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</si>
  <si>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</si>
  <si>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</si>
  <si>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</si>
  <si>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</si>
  <si>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</si>
  <si>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</si>
  <si>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</si>
  <si>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</si>
  <si>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</si>
  <si>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</si>
  <si>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</si>
  <si>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</si>
  <si>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</si>
  <si>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</si>
  <si>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</si>
  <si>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</si>
  <si>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</si>
  <si>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</si>
  <si>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</si>
  <si>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</si>
  <si>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</si>
  <si>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</si>
  <si>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</si>
  <si>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</si>
  <si>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</si>
  <si>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</si>
  <si>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</si>
  <si>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</si>
  <si>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</si>
  <si>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</si>
  <si>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</si>
  <si>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</si>
  <si>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</si>
  <si>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</si>
  <si>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</si>
  <si>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</si>
  <si>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</si>
  <si>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</si>
  <si>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</si>
  <si>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</si>
  <si>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</si>
  <si>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</si>
  <si>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</si>
  <si>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</si>
  <si>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</si>
  <si>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</si>
  <si>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</si>
  <si>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</si>
  <si>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</si>
  <si>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</si>
  <si>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</si>
  <si>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</si>
  <si>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</si>
  <si>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</si>
  <si>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</si>
  <si>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</si>
  <si>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</si>
  <si>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</si>
  <si>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</si>
  <si>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</si>
  <si>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</si>
  <si>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</si>
  <si>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</si>
  <si>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</si>
  <si>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</si>
  <si>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</si>
  <si>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</si>
  <si>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</si>
  <si>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</si>
  <si>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</si>
  <si>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</si>
  <si>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</si>
  <si>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</si>
  <si>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</si>
  <si>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</si>
  <si>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</si>
  <si>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</si>
  <si>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</si>
  <si>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</si>
  <si>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</si>
  <si>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</si>
  <si>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</si>
  <si>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</si>
  <si>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</si>
  <si>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</si>
  <si>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</si>
  <si>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</si>
  <si>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</si>
  <si>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</si>
  <si>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</si>
  <si>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</si>
  <si>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</si>
  <si>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</si>
  <si>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</si>
  <si>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</si>
  <si>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</si>
  <si>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</si>
  <si>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</si>
  <si>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</si>
  <si>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</si>
  <si>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</si>
  <si>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</si>
  <si>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</si>
  <si>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</si>
  <si>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</si>
  <si>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</si>
  <si>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</si>
  <si>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</si>
  <si>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</si>
  <si>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</si>
  <si>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</si>
  <si>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</si>
  <si>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</si>
  <si>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</si>
  <si>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</si>
  <si>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</si>
  <si>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</si>
  <si>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</si>
  <si>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</si>
  <si>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</si>
  <si>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</si>
  <si>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</si>
  <si>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</si>
  <si>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</si>
  <si>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</si>
  <si>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</si>
  <si>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</si>
  <si>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</si>
  <si>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</si>
  <si>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</si>
  <si>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</si>
  <si>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</si>
  <si>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</si>
  <si>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</si>
  <si>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</si>
  <si>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</si>
  <si>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</si>
  <si>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</si>
  <si>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</si>
  <si>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</si>
  <si>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</si>
  <si>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</si>
  <si>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</si>
  <si>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</si>
  <si>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</si>
  <si>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</si>
  <si>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</si>
  <si>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</si>
  <si>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</si>
  <si>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</si>
  <si>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</si>
  <si>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</si>
  <si>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</si>
  <si>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</si>
  <si>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</si>
  <si>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</si>
  <si>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</si>
  <si>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</si>
  <si>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</si>
  <si>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</si>
  <si>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</si>
  <si>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</si>
  <si>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</si>
  <si>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</si>
  <si>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</si>
  <si>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</si>
  <si>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</si>
  <si>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</si>
  <si>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</si>
  <si>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</si>
  <si>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</si>
  <si>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</si>
  <si>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</si>
  <si>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</si>
  <si>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</si>
  <si>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</si>
  <si>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</si>
  <si>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</si>
  <si>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</si>
  <si>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</si>
  <si>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</si>
  <si>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</si>
  <si>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</si>
  <si>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</si>
  <si>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</si>
  <si>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</si>
  <si>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</si>
  <si>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</si>
  <si>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</si>
  <si>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</si>
  <si>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</si>
  <si>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</si>
  <si>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</si>
  <si>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</si>
  <si>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</si>
  <si>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</si>
  <si>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</si>
  <si>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</si>
  <si>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</si>
  <si>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</si>
  <si>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</si>
  <si>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</si>
  <si>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</si>
  <si>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</si>
  <si>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</si>
  <si>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</si>
  <si>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</si>
  <si>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</si>
  <si>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</si>
  <si>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</si>
  <si>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</si>
  <si>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</si>
  <si>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</si>
  <si>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</si>
  <si>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</si>
  <si>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</si>
  <si>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</si>
  <si>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</si>
  <si>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</si>
  <si>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</si>
  <si>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</si>
  <si>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</si>
  <si>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</si>
  <si>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</si>
  <si>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</si>
  <si>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</si>
  <si>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</si>
  <si>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</si>
  <si>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</si>
  <si>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</si>
  <si>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</si>
  <si>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</si>
  <si>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</si>
  <si>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</si>
  <si>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</si>
  <si>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</si>
  <si>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</si>
  <si>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</si>
  <si>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</si>
  <si>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</si>
  <si>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</si>
  <si>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</si>
  <si>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</si>
  <si>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</si>
  <si>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</si>
  <si>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</si>
  <si>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</si>
  <si>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</si>
  <si>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</si>
  <si>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</si>
  <si>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</si>
  <si>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</si>
  <si>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</si>
  <si>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</si>
  <si>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</si>
  <si>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</si>
  <si>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</si>
  <si>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</si>
  <si>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</si>
  <si>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</si>
  <si>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</si>
  <si>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</si>
  <si>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</si>
  <si>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</si>
  <si>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</si>
  <si>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</si>
  <si>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</si>
  <si>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</si>
  <si>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</si>
  <si>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</si>
  <si>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</si>
  <si>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</si>
  <si>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</si>
  <si>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</si>
  <si>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</si>
  <si>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</si>
  <si>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</si>
  <si>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</si>
  <si>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</si>
  <si>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</si>
  <si>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</si>
  <si>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</si>
  <si>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</si>
  <si>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</si>
  <si>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</si>
  <si>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</si>
  <si>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</si>
  <si>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</si>
  <si>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</si>
  <si>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</si>
  <si>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</si>
  <si>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</si>
  <si>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</si>
  <si>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</si>
  <si>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</si>
  <si>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</si>
  <si>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</si>
  <si>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</si>
  <si>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</si>
  <si>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</si>
  <si>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</si>
  <si>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</si>
  <si>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</si>
  <si>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</si>
  <si>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</si>
  <si>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</si>
  <si>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</si>
  <si>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</si>
  <si>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</si>
  <si>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</si>
  <si>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</si>
  <si>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</si>
  <si>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</si>
  <si>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</si>
  <si>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</si>
  <si>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</si>
  <si>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</si>
  <si>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</si>
  <si>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</si>
  <si>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</si>
  <si>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</si>
  <si>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</si>
  <si>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</si>
  <si>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</si>
  <si>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</si>
  <si>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</si>
  <si>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</si>
  <si>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</si>
  <si>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</si>
  <si>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</si>
  <si>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</si>
  <si>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</si>
  <si>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</si>
  <si>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</si>
  <si>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</si>
  <si>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</si>
  <si>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</si>
  <si>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</si>
  <si>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</si>
  <si>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</si>
  <si>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</si>
  <si>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</si>
  <si>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</si>
  <si>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</si>
  <si>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</si>
  <si>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</si>
  <si>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</si>
  <si>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</si>
  <si>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</si>
  <si>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</si>
  <si>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</si>
  <si>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</si>
  <si>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</si>
  <si>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</si>
  <si>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</si>
  <si>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</si>
  <si>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</si>
  <si>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</si>
  <si>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</si>
  <si>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</si>
  <si>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</si>
  <si>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</si>
  <si>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</si>
  <si>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</si>
  <si>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</si>
  <si>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</si>
  <si>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</si>
  <si>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</si>
  <si>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</si>
  <si>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</si>
  <si>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</si>
  <si>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</si>
  <si>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</si>
  <si>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</si>
  <si>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</si>
  <si>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</si>
  <si>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</si>
  <si>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</si>
  <si>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</si>
  <si>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</si>
  <si>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</si>
  <si>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</si>
  <si>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</si>
  <si>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</si>
  <si>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</si>
  <si>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</si>
  <si>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</si>
  <si>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</si>
  <si>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</si>
  <si>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</si>
  <si>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</si>
  <si>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</si>
  <si>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</si>
  <si>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</si>
  <si>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</si>
  <si>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</si>
  <si>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</si>
  <si>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</si>
  <si>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</si>
  <si>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</si>
  <si>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</si>
  <si>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</si>
  <si>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</si>
  <si>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</si>
  <si>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</si>
  <si>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</si>
  <si>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</si>
  <si>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</si>
  <si>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</si>
  <si>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</si>
  <si>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</si>
  <si>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</si>
  <si>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</si>
  <si>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</si>
  <si>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</si>
  <si>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</si>
  <si>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</si>
  <si>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</si>
  <si>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</si>
  <si>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</si>
  <si>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</si>
  <si>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</si>
  <si>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</si>
  <si>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</si>
  <si>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</si>
  <si>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</si>
  <si>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</si>
  <si>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</si>
  <si>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</si>
  <si>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</si>
  <si>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</si>
  <si>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</si>
  <si>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</si>
  <si>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</si>
  <si>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</si>
  <si>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</si>
  <si>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</si>
  <si>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</si>
  <si>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</si>
  <si>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</si>
  <si>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</si>
  <si>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</si>
  <si>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</si>
  <si>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</si>
  <si>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</si>
  <si>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</si>
  <si>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</si>
  <si>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</si>
  <si>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</si>
  <si>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</si>
  <si>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</si>
  <si>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</si>
  <si>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</si>
  <si>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</si>
  <si>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</si>
  <si>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</si>
  <si>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</si>
  <si>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</si>
  <si>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</si>
  <si>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</si>
  <si>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</si>
  <si>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</si>
  <si>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</si>
  <si>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</si>
  <si>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</si>
  <si>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</si>
  <si>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</si>
  <si>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</si>
  <si>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</si>
  <si>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</si>
  <si>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</si>
  <si>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</si>
  <si>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</si>
  <si>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</si>
  <si>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</si>
  <si>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</si>
  <si>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</si>
  <si>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</si>
  <si>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</si>
  <si>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</si>
  <si>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</si>
  <si>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</si>
  <si>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</si>
  <si>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</si>
  <si>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</si>
  <si>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</si>
  <si>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</si>
  <si>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</si>
  <si>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</si>
  <si>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</si>
  <si>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</si>
  <si>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</si>
  <si>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</si>
  <si>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</si>
  <si>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</si>
  <si>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</si>
  <si>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</si>
  <si>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</si>
  <si>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</si>
  <si>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</si>
  <si>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</si>
  <si>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</si>
  <si>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</si>
  <si>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</si>
  <si>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</si>
  <si>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</si>
  <si>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</si>
  <si>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</si>
  <si>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</si>
  <si>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</si>
  <si>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</si>
  <si>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</si>
  <si>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</si>
  <si>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</si>
  <si>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</si>
  <si>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</si>
  <si>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</si>
  <si>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</si>
  <si>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</si>
  <si>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</si>
  <si>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</si>
  <si>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</si>
  <si>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</si>
  <si>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</si>
  <si>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</si>
  <si>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</si>
  <si>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</si>
  <si>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</si>
  <si>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</si>
  <si>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</si>
  <si>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</si>
  <si>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</si>
  <si>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</si>
  <si>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</si>
  <si>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</si>
  <si>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</si>
  <si>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</si>
  <si>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</si>
  <si>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</si>
  <si>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</si>
  <si>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</si>
  <si>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</si>
  <si>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</si>
  <si>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</si>
  <si>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</si>
  <si>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</si>
  <si>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</si>
  <si>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</si>
  <si>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</si>
  <si>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</si>
  <si>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</si>
  <si>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</si>
  <si>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</si>
  <si>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</si>
  <si>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</si>
  <si>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</si>
  <si>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</si>
  <si>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</si>
  <si>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</si>
  <si>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</si>
  <si>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</si>
  <si>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</si>
  <si>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</si>
  <si>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</si>
  <si>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</si>
  <si>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</si>
  <si>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</si>
  <si>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</si>
  <si>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</si>
  <si>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</si>
  <si>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</si>
  <si>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</si>
  <si>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</si>
  <si>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</si>
  <si>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</si>
  <si>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</si>
  <si>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</si>
  <si>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</si>
  <si>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</si>
  <si>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</si>
  <si>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</si>
  <si>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</si>
  <si>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</si>
  <si>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</si>
  <si>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</si>
  <si>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</si>
  <si>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</si>
  <si>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</si>
  <si>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</si>
  <si>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</si>
  <si>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</si>
  <si>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</si>
  <si>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</si>
  <si>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</si>
  <si>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</si>
  <si>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</si>
  <si>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</si>
  <si>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</si>
  <si>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</si>
  <si>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</si>
  <si>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</si>
  <si>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</si>
  <si>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</si>
  <si>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</si>
  <si>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</si>
  <si>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</si>
  <si>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</si>
  <si>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</si>
  <si>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</si>
  <si>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</si>
  <si>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</si>
  <si>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</si>
  <si>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</si>
  <si>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</si>
  <si>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</si>
  <si>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</si>
  <si>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</si>
  <si>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</si>
  <si>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</si>
  <si>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</si>
  <si>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</si>
  <si>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</si>
  <si>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</si>
  <si>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</si>
  <si>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</si>
  <si>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</si>
  <si>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</si>
  <si>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</si>
  <si>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</si>
  <si>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</si>
  <si>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</si>
  <si>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</si>
  <si>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</si>
  <si>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</si>
  <si>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</si>
  <si>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</si>
  <si>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</si>
  <si>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</si>
  <si>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</si>
  <si>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</si>
  <si>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</si>
  <si>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</si>
  <si>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</si>
  <si>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</si>
  <si>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</si>
  <si>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</si>
  <si>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</si>
  <si>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</si>
  <si>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</si>
  <si>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</si>
  <si>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</si>
  <si>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</si>
  <si>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</si>
  <si>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</si>
  <si>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</si>
  <si>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</si>
  <si>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</si>
  <si>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</si>
  <si>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</si>
  <si>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</si>
  <si>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</si>
  <si>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</si>
  <si>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</si>
  <si>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</si>
  <si>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</si>
  <si>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</si>
  <si>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</si>
  <si>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</si>
  <si>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</si>
  <si>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</si>
  <si>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</si>
  <si>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</si>
  <si>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</si>
  <si>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</si>
  <si>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</si>
  <si>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</si>
  <si>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</si>
  <si>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</si>
  <si>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</si>
  <si>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</si>
  <si>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</si>
  <si>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</si>
  <si>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</si>
  <si>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</si>
  <si>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</si>
  <si>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</si>
  <si>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</si>
  <si>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</si>
  <si>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</si>
  <si>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</si>
  <si>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</si>
  <si>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</si>
  <si>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</si>
  <si>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</si>
  <si>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</si>
  <si>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</si>
  <si>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</si>
  <si>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</si>
  <si>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</si>
  <si>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</si>
  <si>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</si>
  <si>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</si>
  <si>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</si>
  <si>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</si>
  <si>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</si>
  <si>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</si>
  <si>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</si>
  <si>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</si>
  <si>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</si>
  <si>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</si>
  <si>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</si>
  <si>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</si>
  <si>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</si>
  <si>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</si>
  <si>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</si>
  <si>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</si>
  <si>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</si>
  <si>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</si>
  <si>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</si>
  <si>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</si>
  <si>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</si>
  <si>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</si>
  <si>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</si>
  <si>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</si>
  <si>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</si>
  <si>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</si>
  <si>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</si>
  <si>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</si>
  <si>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</si>
  <si>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</si>
  <si>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</si>
  <si>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</si>
  <si>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</si>
  <si>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</si>
  <si>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</si>
  <si>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</si>
  <si>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</si>
  <si>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</si>
  <si>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</si>
  <si>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</si>
  <si>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</si>
  <si>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</si>
  <si>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</si>
  <si>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</si>
  <si>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</si>
  <si>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</si>
  <si>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</si>
  <si>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</si>
  <si>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</si>
  <si>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</si>
  <si>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</si>
  <si>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</si>
  <si>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</si>
  <si>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</si>
  <si>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</si>
  <si>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</si>
  <si>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</si>
  <si>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</si>
  <si>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</si>
  <si>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</si>
  <si>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</si>
  <si>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</si>
  <si>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</si>
  <si>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</si>
  <si>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</si>
  <si>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</si>
  <si>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</si>
  <si>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</si>
  <si>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</si>
  <si>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</si>
  <si>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</si>
  <si>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</si>
  <si>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</si>
  <si>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</si>
  <si>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</si>
  <si>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</si>
  <si>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</si>
  <si>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</si>
  <si>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</si>
  <si>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</si>
  <si>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</si>
  <si>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</si>
  <si>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</si>
  <si>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</si>
  <si>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</si>
  <si>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</si>
  <si>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</si>
  <si>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</si>
  <si>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</si>
  <si>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</si>
  <si>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</si>
  <si>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</si>
  <si>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</si>
  <si>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</si>
  <si>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</si>
  <si>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</si>
  <si>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</si>
  <si>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</si>
  <si>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</si>
  <si>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</si>
  <si>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</si>
  <si>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</si>
  <si>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</si>
  <si>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</si>
  <si>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</si>
  <si>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</si>
  <si>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</si>
  <si>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</si>
  <si>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</si>
  <si>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</si>
  <si>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</si>
  <si>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</si>
  <si>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</si>
  <si>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</si>
  <si>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</si>
  <si>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</si>
  <si>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</si>
  <si>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</si>
  <si>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</si>
  <si>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</si>
  <si>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</si>
  <si>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</si>
  <si>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</si>
  <si>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</si>
  <si>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</si>
  <si>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</si>
  <si>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</si>
  <si>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</si>
  <si>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</si>
  <si>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</si>
  <si>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</si>
  <si>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</si>
  <si>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</si>
  <si>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</si>
  <si>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</si>
  <si>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</si>
  <si>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</si>
  <si>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</si>
  <si>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</si>
  <si>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</si>
  <si>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</si>
  <si>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</si>
  <si>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</si>
  <si>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</si>
  <si>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</si>
  <si>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</si>
  <si>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</si>
  <si>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</si>
  <si>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</si>
  <si>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</si>
  <si>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</si>
  <si>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</si>
  <si>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</si>
  <si>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</si>
  <si>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</si>
  <si>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</si>
  <si>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</si>
  <si>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</si>
  <si>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</si>
  <si>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</si>
  <si>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</si>
  <si>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</si>
  <si>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</si>
  <si>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</si>
  <si>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</si>
  <si>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</si>
  <si>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</si>
  <si>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</si>
  <si>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</si>
  <si>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</si>
  <si>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</si>
  <si>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</si>
  <si>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</si>
  <si>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</si>
  <si>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</si>
  <si>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</si>
  <si>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</si>
  <si>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</si>
  <si>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</si>
  <si>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</si>
  <si>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</si>
  <si>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</si>
  <si>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</si>
  <si>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</si>
  <si>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</si>
  <si>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</si>
  <si>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</si>
  <si>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</si>
  <si>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</si>
  <si>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</si>
  <si>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</si>
  <si>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</si>
  <si>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</si>
  <si>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</si>
  <si>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</si>
  <si>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</si>
  <si>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</si>
  <si>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</si>
  <si>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</si>
  <si>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</si>
  <si>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</si>
  <si>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</si>
  <si>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</si>
  <si>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</si>
  <si>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</si>
  <si>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</si>
  <si>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</si>
  <si>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</si>
  <si>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</si>
  <si>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</si>
  <si>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</si>
  <si>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</si>
  <si>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</si>
  <si>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</si>
  <si>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</si>
  <si>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</si>
  <si>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</si>
  <si>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</si>
  <si>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</si>
  <si>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</si>
  <si>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</si>
  <si>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</si>
  <si>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</si>
  <si>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</si>
  <si>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</si>
  <si>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</si>
  <si>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</si>
  <si>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</si>
  <si>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</si>
  <si>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</si>
  <si>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</si>
  <si>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</si>
  <si>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</si>
  <si>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</si>
  <si>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</si>
  <si>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</si>
  <si>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</si>
  <si>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</si>
  <si>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</si>
  <si>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</si>
  <si>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</si>
  <si>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</si>
  <si>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</si>
  <si>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</si>
  <si>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</si>
  <si>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</si>
  <si>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</si>
  <si>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</si>
  <si>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</si>
  <si>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</si>
  <si>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</si>
  <si>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</si>
  <si>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</si>
  <si>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</si>
  <si>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</si>
  <si>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</si>
  <si>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</si>
  <si>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</si>
  <si>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</si>
  <si>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</si>
  <si>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</si>
  <si>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</si>
  <si>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</si>
  <si>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</si>
  <si>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</si>
  <si>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</si>
  <si>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</si>
  <si>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</si>
  <si>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</si>
  <si>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</si>
  <si>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</si>
  <si>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</si>
  <si>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</si>
  <si>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</si>
  <si>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</si>
  <si>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</si>
  <si>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</si>
  <si>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</si>
  <si>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</si>
  <si>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</si>
  <si>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</si>
  <si>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</si>
  <si>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</si>
  <si>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</si>
  <si>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</si>
  <si>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</si>
  <si>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</si>
  <si>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</si>
  <si>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</si>
  <si>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</si>
  <si>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</si>
  <si>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</si>
  <si>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</si>
  <si>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</si>
  <si>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</si>
  <si>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</si>
  <si>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</si>
  <si>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</si>
  <si>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</si>
  <si>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</si>
  <si>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</si>
  <si>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</si>
  <si>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</si>
  <si>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</si>
  <si>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</si>
  <si>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</si>
  <si>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</si>
  <si>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</si>
  <si>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</si>
  <si>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</si>
  <si>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</si>
  <si>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</si>
  <si>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</si>
  <si>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</si>
  <si>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</si>
  <si>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</si>
  <si>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</si>
  <si>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</si>
  <si>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</si>
  <si>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</si>
  <si>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</si>
  <si>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</si>
  <si>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</si>
  <si>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</si>
  <si>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</si>
  <si>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</si>
  <si>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</si>
  <si>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</si>
  <si>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</si>
  <si>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</si>
  <si>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</si>
  <si>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</si>
  <si>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</si>
  <si>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</si>
  <si>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</si>
  <si>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</si>
  <si>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</si>
  <si>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</si>
  <si>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</si>
  <si>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</si>
  <si>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</si>
  <si>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</si>
  <si>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</si>
  <si>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</si>
  <si>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</si>
  <si>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</si>
  <si>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</si>
  <si>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</si>
  <si>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</si>
  <si>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</si>
  <si>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</si>
  <si>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</si>
  <si>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</si>
  <si>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</si>
  <si>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</si>
  <si>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</si>
  <si>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</si>
  <si>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</si>
  <si>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</si>
  <si>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</si>
  <si>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</si>
  <si>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</si>
  <si>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</si>
  <si>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</si>
  <si>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</si>
  <si>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</si>
  <si>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</si>
  <si>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</si>
  <si>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</si>
  <si>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</si>
  <si>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</si>
  <si>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</si>
  <si>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</si>
  <si>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</si>
  <si>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</si>
  <si>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</si>
  <si>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</si>
  <si>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</si>
  <si>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</si>
  <si>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</si>
  <si>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</si>
  <si>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</si>
  <si>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</si>
  <si>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</si>
  <si>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</si>
  <si>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</si>
  <si>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</si>
  <si>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</si>
  <si>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</si>
  <si>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</si>
  <si>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</si>
  <si>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</si>
  <si>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</si>
  <si>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</si>
  <si>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</si>
  <si>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</si>
  <si>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</si>
  <si>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</si>
  <si>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</si>
  <si>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</si>
  <si>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</si>
  <si>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</si>
  <si>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</si>
  <si>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</si>
  <si>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</si>
  <si>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</si>
  <si>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</si>
  <si>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</si>
  <si>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</si>
  <si>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</si>
  <si>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</si>
  <si>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</si>
  <si>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</si>
  <si>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</si>
  <si>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</si>
  <si>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</si>
  <si>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</si>
  <si>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</si>
  <si>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</si>
  <si>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</si>
  <si>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</si>
  <si>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</si>
  <si>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</si>
  <si>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</si>
  <si>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</si>
  <si>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</si>
  <si>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</si>
  <si>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</si>
  <si>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</si>
  <si>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</si>
  <si>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</si>
  <si>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</si>
  <si>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</si>
  <si>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</si>
  <si>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</si>
  <si>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</si>
  <si>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</si>
  <si>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</si>
  <si>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</si>
  <si>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</si>
  <si>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</si>
  <si>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</si>
  <si>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</si>
  <si>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</si>
  <si>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</si>
  <si>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</si>
  <si>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</si>
  <si>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</si>
  <si>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</si>
  <si>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</si>
  <si>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</si>
  <si>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</si>
  <si>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</si>
  <si>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</si>
  <si>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</si>
  <si>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</si>
  <si>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</si>
  <si>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</si>
  <si>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</si>
  <si>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</si>
  <si>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</si>
  <si>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</si>
  <si>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</si>
  <si>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</si>
  <si>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</si>
  <si>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</si>
  <si>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</si>
  <si>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</si>
  <si>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</si>
  <si>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</si>
  <si>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</si>
  <si>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</si>
  <si>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</si>
  <si>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</si>
  <si>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</si>
  <si>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</si>
  <si>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</si>
  <si>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</si>
  <si>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</si>
  <si>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</si>
  <si>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</si>
  <si>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</si>
  <si>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</si>
  <si>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</si>
  <si>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</si>
  <si>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</si>
  <si>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</si>
  <si>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</si>
  <si>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</si>
  <si>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</si>
  <si>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</si>
  <si>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</si>
  <si>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</si>
  <si>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</si>
  <si>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</si>
  <si>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</si>
  <si>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</si>
  <si>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</si>
  <si>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</si>
  <si>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</si>
  <si>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</si>
  <si>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</si>
  <si>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</si>
  <si>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</si>
  <si>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</si>
  <si>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</si>
  <si>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</si>
  <si>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</si>
  <si>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</si>
  <si>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</si>
  <si>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</si>
  <si>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</si>
  <si>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</si>
  <si>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</si>
  <si>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</si>
  <si>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</si>
  <si>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</si>
  <si>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</si>
  <si>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</si>
  <si>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</si>
  <si>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</si>
  <si>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</si>
  <si>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</si>
  <si>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</si>
  <si>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</si>
  <si>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</si>
  <si>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</si>
  <si>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</si>
  <si>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</si>
  <si>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</si>
  <si>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</si>
  <si>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</si>
  <si>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</si>
  <si>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</si>
  <si>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</si>
  <si>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</si>
  <si>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</si>
  <si>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</si>
  <si>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</si>
  <si>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</si>
  <si>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</si>
  <si>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</si>
  <si>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</si>
  <si>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</si>
  <si>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</si>
  <si>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</si>
  <si>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</si>
  <si>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</si>
  <si>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</si>
  <si>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</si>
  <si>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</si>
  <si>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</si>
  <si>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</si>
  <si>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</si>
  <si>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</si>
  <si>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</si>
  <si>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</si>
  <si>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</si>
  <si>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</si>
  <si>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</si>
  <si>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</si>
  <si>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</si>
  <si>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</si>
  <si>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</si>
  <si>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</si>
  <si>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</si>
  <si>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</si>
  <si>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</si>
  <si>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</si>
  <si>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</si>
  <si>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</si>
  <si>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</si>
  <si>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</si>
  <si>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</si>
  <si>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</si>
  <si>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</si>
  <si>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</si>
  <si>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</si>
  <si>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</si>
  <si>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</si>
  <si>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</si>
  <si>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</si>
  <si>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</si>
  <si>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</si>
  <si>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</si>
  <si>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</si>
  <si>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</si>
  <si>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</si>
  <si>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</si>
  <si>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</si>
  <si>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</si>
  <si>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</si>
  <si>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</si>
  <si>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</si>
  <si>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</si>
  <si>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</si>
  <si>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</si>
  <si>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</si>
  <si>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</si>
  <si>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</si>
  <si>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</si>
  <si>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</si>
  <si>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</si>
  <si>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</si>
  <si>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</si>
  <si>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</si>
  <si>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</si>
  <si>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</si>
  <si>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</si>
  <si>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</si>
  <si>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</si>
  <si>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</si>
  <si>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</si>
  <si>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</si>
  <si>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</si>
  <si>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</si>
  <si>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</si>
  <si>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</si>
  <si>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</si>
  <si>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</si>
  <si>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</si>
  <si>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</si>
  <si>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</si>
  <si>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</si>
  <si>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</si>
  <si>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</si>
  <si>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</si>
  <si>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</si>
  <si>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</si>
  <si>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</si>
  <si>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</si>
  <si>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</si>
  <si>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</si>
  <si>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</si>
  <si>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</si>
  <si>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</si>
  <si>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</si>
  <si>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</si>
  <si>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</si>
  <si>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</si>
  <si>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</si>
  <si>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</si>
  <si>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</si>
  <si>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</si>
  <si>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</si>
  <si>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</si>
  <si>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</si>
  <si>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</si>
  <si>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</si>
  <si>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</si>
  <si>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</si>
  <si>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</si>
  <si>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</si>
  <si>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</si>
  <si>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</si>
  <si>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</si>
  <si>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</si>
  <si>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</si>
  <si>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</si>
  <si>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</si>
  <si>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</si>
  <si>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</si>
  <si>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</si>
  <si>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</si>
  <si>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</si>
  <si>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</si>
  <si>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</si>
  <si>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</si>
  <si>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</si>
  <si>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</si>
  <si>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</si>
  <si>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</si>
  <si>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</si>
  <si>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</si>
  <si>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</si>
  <si>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</si>
  <si>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</si>
  <si>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</si>
  <si>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</si>
  <si>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</si>
  <si>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</si>
  <si>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</si>
  <si>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</si>
  <si>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</si>
  <si>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</si>
  <si>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</si>
  <si>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</si>
  <si>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</si>
  <si>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</si>
  <si>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</si>
  <si>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</si>
  <si>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</si>
  <si>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</si>
  <si>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</si>
  <si>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</si>
  <si>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</si>
  <si>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</si>
  <si>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</si>
  <si>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</si>
  <si>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</si>
  <si>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</si>
  <si>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</si>
  <si>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</si>
  <si>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</si>
  <si>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</si>
  <si>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</si>
  <si>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</si>
  <si>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</si>
  <si>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</si>
  <si>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</si>
  <si>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</si>
  <si>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</si>
  <si>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</si>
  <si>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</si>
  <si>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</si>
  <si>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</si>
  <si>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</si>
  <si>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</si>
  <si>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</si>
  <si>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</si>
  <si>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</si>
  <si>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</si>
  <si>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</si>
  <si>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</si>
  <si>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</si>
  <si>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</si>
  <si>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</si>
  <si>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</si>
  <si>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</si>
  <si>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</si>
  <si>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</si>
  <si>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</si>
  <si>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</si>
  <si>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</si>
  <si>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</si>
  <si>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</si>
  <si>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</si>
  <si>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</si>
  <si>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</si>
  <si>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</si>
  <si>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</si>
  <si>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</si>
  <si>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</si>
  <si>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</si>
  <si>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</si>
  <si>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</si>
  <si>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</si>
  <si>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</si>
  <si>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</si>
  <si>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</si>
  <si>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</si>
  <si>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</si>
  <si>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</si>
  <si>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</si>
  <si>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</si>
  <si>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</si>
  <si>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</si>
  <si>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</si>
  <si>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</si>
  <si>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</si>
  <si>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</si>
  <si>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</si>
  <si>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</si>
  <si>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</si>
  <si>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</si>
  <si>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</si>
  <si>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</si>
  <si>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</si>
  <si>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</si>
  <si>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</si>
  <si>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</si>
  <si>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</si>
  <si>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</si>
  <si>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</si>
  <si>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</si>
  <si>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</si>
  <si>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</si>
  <si>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</si>
  <si>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</si>
  <si>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</si>
  <si>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</si>
  <si>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</si>
  <si>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</si>
  <si>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</si>
  <si>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</si>
  <si>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</si>
  <si>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</si>
  <si>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</si>
  <si>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</si>
  <si>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</si>
  <si>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</si>
  <si>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</si>
  <si>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</si>
  <si>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</si>
  <si>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</si>
  <si>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</si>
  <si>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</si>
  <si>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</si>
  <si>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</si>
  <si>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</si>
  <si>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</si>
  <si>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</si>
  <si>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</si>
  <si>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</si>
  <si>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</si>
  <si>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</si>
  <si>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</si>
  <si>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</si>
  <si>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</si>
  <si>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</si>
  <si>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</si>
  <si>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</si>
  <si>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</si>
  <si>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</si>
  <si>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</si>
  <si>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</si>
  <si>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</si>
  <si>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</si>
  <si>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</si>
  <si>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</si>
  <si>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</si>
  <si>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</si>
  <si>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</si>
  <si>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</si>
  <si>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</si>
  <si>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</si>
  <si>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</si>
  <si>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</si>
  <si>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</si>
  <si>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</si>
  <si>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</si>
  <si>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</si>
  <si>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</si>
  <si>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</si>
  <si>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</si>
  <si>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</si>
  <si>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</si>
  <si>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</si>
  <si>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</si>
  <si>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</si>
  <si>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</si>
  <si>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</si>
  <si>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</si>
  <si>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</si>
  <si>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</si>
  <si>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</si>
  <si>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</si>
  <si>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</si>
  <si>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</si>
  <si>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</si>
  <si>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</si>
  <si>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</si>
  <si>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</si>
  <si>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</si>
  <si>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</si>
  <si>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</si>
  <si>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</si>
  <si>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</si>
  <si>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</si>
  <si>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</si>
  <si>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</si>
  <si>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</si>
  <si>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</si>
  <si>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</si>
  <si>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</si>
  <si>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</si>
  <si>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</si>
  <si>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</si>
  <si>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</si>
  <si>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</si>
  <si>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</si>
  <si>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</si>
  <si>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</si>
  <si>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</si>
  <si>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</si>
  <si>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</si>
  <si>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</si>
  <si>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</si>
  <si>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</si>
  <si>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</si>
  <si>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</si>
  <si>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</si>
  <si>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</si>
  <si>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</si>
  <si>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</si>
  <si>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</si>
  <si>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</si>
  <si>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</si>
  <si>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</si>
  <si>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</si>
  <si>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</si>
  <si>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</si>
  <si>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</si>
  <si>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</si>
  <si>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</si>
  <si>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</si>
  <si>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</si>
  <si>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</si>
  <si>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</si>
  <si>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</si>
  <si>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</si>
  <si>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</si>
  <si>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</si>
  <si>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</si>
  <si>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</si>
  <si>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</si>
  <si>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</si>
  <si>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</si>
  <si>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</si>
  <si>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</si>
  <si>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</si>
  <si>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</si>
  <si>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</si>
  <si>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</si>
  <si>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</si>
  <si>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</si>
  <si>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</si>
  <si>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</si>
  <si>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</si>
  <si>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</si>
  <si>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</si>
  <si>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</si>
  <si>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</si>
  <si>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</si>
  <si>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</si>
  <si>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</si>
  <si>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</si>
  <si>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</si>
  <si>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</si>
  <si>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</si>
  <si>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</si>
  <si>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</si>
  <si>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</si>
  <si>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</si>
  <si>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</si>
  <si>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</si>
  <si>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</si>
  <si>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</si>
  <si>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</si>
  <si>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</si>
  <si>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</si>
  <si>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</si>
  <si>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</si>
  <si>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</si>
  <si>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</si>
  <si>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</si>
  <si>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</si>
  <si>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</si>
  <si>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</si>
  <si>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</si>
  <si>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</si>
  <si>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</si>
  <si>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</si>
  <si>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</si>
  <si>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</si>
  <si>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</si>
  <si>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</si>
  <si>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</si>
  <si>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</si>
  <si>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</si>
  <si>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</si>
  <si>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</si>
  <si>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</si>
  <si>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</si>
  <si>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</si>
  <si>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</si>
  <si>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</si>
  <si>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</si>
  <si>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</si>
  <si>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</si>
  <si>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</si>
  <si>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</si>
  <si>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</si>
  <si>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</si>
  <si>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</si>
  <si>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</si>
  <si>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</si>
  <si>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</si>
  <si>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</si>
  <si>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</si>
  <si>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</si>
  <si>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</si>
  <si>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</si>
  <si>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</si>
  <si>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</si>
  <si>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</si>
  <si>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</si>
  <si>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</si>
  <si>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</si>
  <si>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</si>
  <si>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</si>
  <si>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</si>
  <si>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</si>
  <si>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</si>
  <si>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</si>
  <si>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</si>
  <si>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</si>
  <si>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</si>
  <si>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</si>
  <si>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</si>
  <si>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</si>
  <si>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</si>
  <si>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</si>
  <si>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</si>
  <si>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</si>
  <si>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</si>
  <si>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</si>
  <si>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</si>
  <si>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</si>
  <si>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</si>
  <si>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</si>
  <si>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</si>
  <si>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</si>
  <si>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</si>
  <si>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</si>
  <si>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</si>
  <si>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</si>
  <si>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</si>
  <si>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</si>
  <si>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</si>
  <si>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</si>
  <si>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</si>
  <si>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</si>
  <si>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</si>
  <si>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</si>
  <si>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</si>
  <si>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</si>
  <si>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</si>
  <si>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</si>
  <si>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</si>
  <si>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</si>
  <si>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</si>
  <si>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</si>
  <si>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</si>
  <si>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</si>
  <si>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</si>
  <si>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</si>
  <si>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</si>
  <si>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</si>
  <si>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</si>
  <si>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</si>
  <si>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</si>
  <si>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</si>
  <si>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</si>
  <si>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</si>
  <si>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</si>
  <si>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</si>
  <si>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</si>
  <si>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</si>
  <si>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</si>
  <si>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</si>
  <si>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</si>
  <si>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</si>
  <si>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</si>
  <si>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</si>
  <si>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</si>
  <si>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</si>
  <si>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</si>
  <si>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</si>
  <si>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</si>
  <si>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</si>
  <si>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</si>
  <si>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</si>
  <si>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</si>
  <si>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</si>
  <si>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</si>
  <si>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</si>
  <si>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</si>
  <si>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</si>
  <si>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</si>
  <si>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</si>
  <si>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</si>
  <si>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</si>
  <si>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</si>
  <si>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</si>
  <si>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</si>
  <si>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</si>
  <si>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</si>
  <si>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</si>
  <si>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</si>
  <si>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</si>
  <si>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</si>
  <si>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</si>
  <si>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</si>
  <si>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</si>
  <si>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</si>
  <si>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</si>
  <si>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</si>
  <si>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</si>
  <si>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</si>
  <si>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</si>
  <si>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</si>
  <si>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</si>
  <si>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</si>
  <si>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</si>
  <si>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</si>
  <si>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</si>
  <si>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</si>
  <si>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</si>
  <si>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</si>
  <si>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</si>
  <si>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</si>
  <si>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</si>
  <si>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</si>
  <si>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</si>
  <si>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</si>
  <si>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</si>
  <si>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</si>
  <si>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</si>
  <si>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</si>
  <si>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</si>
  <si>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</si>
  <si>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</si>
  <si>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</si>
  <si>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</si>
  <si>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</si>
  <si>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</si>
  <si>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</si>
  <si>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</si>
  <si>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</si>
  <si>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</si>
  <si>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</si>
  <si>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</si>
  <si>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</si>
  <si>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</si>
  <si>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</si>
  <si>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</si>
  <si>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</si>
  <si>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</si>
  <si>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</si>
  <si>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</si>
  <si>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</si>
  <si>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</si>
  <si>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</si>
  <si>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</si>
  <si>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</si>
  <si>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</si>
  <si>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</si>
  <si>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</si>
  <si>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</si>
  <si>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</si>
  <si>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</si>
  <si>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</si>
  <si>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</si>
  <si>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</si>
  <si>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</si>
  <si>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</si>
  <si>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</si>
  <si>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</si>
  <si>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</si>
  <si>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</si>
  <si>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</si>
  <si>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</si>
  <si>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</si>
  <si>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</si>
  <si>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</si>
  <si>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</si>
  <si>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</si>
  <si>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</si>
  <si>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</si>
  <si>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</si>
  <si>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</si>
  <si>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</si>
  <si>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</si>
  <si>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</si>
  <si>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</si>
  <si>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</si>
  <si>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</si>
  <si>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</si>
  <si>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</si>
  <si>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</si>
  <si>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</si>
  <si>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</si>
  <si>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</si>
  <si>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</si>
  <si>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</si>
  <si>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</si>
  <si>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</si>
  <si>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</si>
  <si>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</si>
  <si>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</si>
  <si>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</si>
  <si>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</si>
  <si>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</si>
  <si>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</si>
  <si>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</si>
  <si>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</si>
  <si>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</si>
  <si>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</si>
  <si>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</si>
  <si>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</si>
  <si>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</si>
  <si>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</si>
  <si>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</si>
  <si>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</si>
  <si>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</si>
  <si>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</si>
  <si>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</si>
  <si>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</si>
  <si>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</si>
  <si>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</si>
  <si>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</si>
  <si>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</si>
  <si>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</si>
  <si>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</si>
  <si>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</si>
  <si>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</si>
  <si>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</si>
  <si>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</si>
  <si>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</si>
  <si>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</si>
  <si>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</si>
  <si>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</si>
  <si>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</si>
  <si>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</si>
  <si>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</si>
  <si>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</si>
  <si>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</si>
  <si>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</si>
  <si>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</si>
  <si>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</si>
  <si>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</si>
  <si>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</si>
  <si>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</si>
  <si>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</si>
  <si>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</si>
  <si>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</si>
  <si>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</si>
  <si>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</si>
  <si>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</si>
  <si>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</si>
  <si>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</si>
  <si>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</si>
  <si>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</si>
  <si>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</si>
  <si>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</si>
  <si>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</si>
  <si>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</si>
  <si>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</si>
  <si>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</si>
  <si>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</si>
  <si>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</si>
  <si>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</si>
  <si>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</si>
  <si>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</si>
  <si>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</si>
  <si>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</si>
  <si>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</si>
  <si>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</si>
  <si>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</si>
  <si>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</si>
  <si>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</si>
  <si>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</si>
  <si>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</si>
  <si>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</si>
  <si>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</si>
  <si>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</si>
  <si>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</si>
  <si>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</si>
  <si>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</si>
  <si>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</si>
  <si>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</si>
  <si>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</si>
  <si>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</si>
  <si>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</si>
  <si>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</si>
  <si>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</si>
  <si>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</si>
  <si>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</si>
  <si>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</si>
  <si>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</si>
  <si>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</si>
  <si>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</si>
  <si>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</si>
  <si>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</si>
  <si>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</si>
  <si>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</si>
  <si>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</si>
  <si>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</si>
  <si>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</si>
  <si>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</si>
  <si>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</si>
  <si>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</si>
  <si>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</si>
  <si>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</si>
  <si>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</si>
  <si>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</si>
  <si>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</si>
  <si>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</si>
  <si>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</si>
  <si>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</si>
  <si>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</si>
  <si>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</si>
  <si>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</si>
  <si>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</si>
  <si>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</si>
  <si>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</si>
  <si>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</si>
  <si>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</si>
  <si>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</si>
  <si>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</si>
  <si>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</si>
  <si>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</si>
  <si>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</si>
  <si>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</si>
  <si>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</si>
  <si>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</si>
  <si>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</si>
  <si>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</si>
  <si>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</si>
  <si>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</si>
  <si>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</si>
  <si>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</si>
  <si>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</si>
  <si>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</si>
  <si>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</si>
  <si>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</si>
  <si>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</si>
  <si>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</si>
  <si>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</si>
  <si>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</si>
  <si>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</si>
  <si>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</si>
  <si>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</si>
  <si>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</si>
  <si>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</si>
  <si>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</si>
  <si>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</si>
  <si>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</si>
  <si>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</si>
  <si>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</si>
  <si>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</si>
  <si>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</si>
  <si>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</si>
  <si>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</si>
  <si>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</si>
  <si>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</si>
  <si>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</si>
  <si>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</si>
  <si>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</si>
  <si>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</si>
  <si>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</si>
  <si>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</si>
  <si>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</si>
  <si>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</si>
  <si>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</si>
  <si>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</si>
  <si>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</si>
  <si>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</si>
  <si>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</si>
  <si>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</si>
  <si>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</si>
  <si>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</si>
  <si>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</si>
  <si>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</si>
  <si>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</si>
  <si>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</si>
  <si>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</si>
  <si>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</si>
  <si>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</si>
  <si>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</si>
  <si>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</si>
  <si>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</si>
  <si>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</si>
  <si>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</si>
  <si>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</si>
  <si>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</si>
  <si>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</si>
  <si>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</si>
  <si>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</si>
  <si>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</si>
  <si>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</si>
  <si>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</si>
  <si>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</si>
  <si>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</si>
  <si>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</si>
  <si>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</si>
  <si>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</si>
  <si>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</si>
  <si>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</si>
  <si>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</si>
  <si>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</si>
  <si>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</si>
  <si>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</si>
  <si>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</si>
  <si>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</si>
  <si>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</si>
  <si>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</si>
  <si>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</si>
  <si>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</si>
  <si>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</si>
  <si>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</si>
  <si>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</si>
  <si>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</si>
  <si>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</si>
  <si>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</si>
  <si>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</si>
  <si>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</si>
  <si>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</si>
  <si>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</si>
  <si>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</si>
  <si>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</si>
  <si>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</si>
  <si>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</si>
  <si>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</si>
  <si>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</si>
  <si>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</si>
  <si>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</si>
  <si>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</si>
  <si>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</si>
  <si>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</si>
  <si>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</si>
  <si>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</si>
  <si>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</si>
  <si>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</si>
  <si>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</si>
  <si>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</si>
  <si>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</si>
  <si>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</si>
  <si>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</si>
  <si>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</si>
  <si>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</si>
  <si>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</si>
  <si>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</si>
  <si>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</si>
  <si>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</si>
  <si>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</si>
  <si>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</si>
  <si>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</si>
  <si>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</si>
  <si>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</si>
  <si>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</si>
  <si>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</si>
  <si>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</si>
  <si>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</si>
  <si>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</si>
  <si>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</si>
  <si>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</si>
  <si>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</si>
  <si>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</si>
  <si>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</si>
  <si>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</si>
  <si>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</si>
  <si>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</si>
  <si>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</si>
  <si>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</si>
  <si>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</si>
  <si>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</si>
  <si>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</si>
  <si>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</si>
  <si>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</si>
  <si>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</si>
  <si>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</si>
  <si>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</si>
  <si>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</si>
  <si>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</si>
  <si>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</si>
  <si>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</si>
  <si>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</si>
  <si>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</si>
  <si>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</si>
  <si>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</si>
  <si>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</si>
  <si>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</si>
  <si>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</si>
  <si>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</si>
  <si>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</si>
  <si>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</si>
  <si>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</si>
  <si>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</si>
  <si>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</si>
  <si>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</si>
  <si>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</si>
  <si>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</si>
  <si>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</si>
  <si>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</si>
  <si>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</si>
  <si>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</si>
  <si>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</si>
  <si>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</si>
  <si>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</si>
  <si>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</si>
  <si>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</si>
  <si>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</si>
  <si>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</si>
  <si>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</si>
  <si>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</si>
  <si>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</si>
  <si>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</si>
  <si>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</si>
  <si>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</si>
  <si>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</si>
  <si>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</si>
  <si>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</si>
  <si>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</si>
  <si>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</si>
  <si>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</si>
  <si>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</si>
  <si>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</si>
  <si>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</si>
  <si>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</si>
  <si>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</si>
  <si>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</si>
  <si>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</si>
  <si>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</si>
  <si>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</si>
  <si>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</si>
  <si>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</si>
  <si>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</si>
  <si>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</si>
  <si>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</si>
  <si>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</si>
  <si>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</si>
  <si>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</si>
  <si>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</si>
  <si>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</si>
  <si>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</si>
  <si>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</si>
  <si>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</si>
  <si>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</si>
  <si>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</si>
  <si>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</si>
  <si>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</si>
  <si>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</si>
  <si>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</si>
  <si>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</si>
  <si>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</si>
  <si>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</si>
  <si>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</si>
  <si>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</si>
  <si>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</si>
  <si>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</si>
  <si>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</si>
  <si>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</si>
  <si>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</si>
  <si>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</si>
  <si>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</si>
  <si>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</si>
  <si>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</si>
  <si>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</si>
  <si>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</si>
  <si>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</si>
  <si>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</si>
  <si>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</si>
  <si>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</si>
  <si>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</si>
  <si>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</si>
  <si>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</si>
  <si>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</si>
  <si>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</si>
  <si>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</si>
  <si>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</si>
  <si>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</si>
  <si>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</si>
  <si>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</si>
  <si>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</si>
  <si>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</si>
  <si>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</si>
  <si>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</si>
  <si>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</si>
  <si>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</si>
  <si>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</si>
  <si>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</si>
  <si>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</si>
  <si>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</si>
  <si>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</si>
  <si>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</si>
  <si>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</si>
  <si>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</si>
  <si>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</si>
  <si>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</si>
  <si>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</si>
  <si>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</si>
  <si>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</si>
  <si>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</si>
  <si>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</si>
  <si>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</si>
  <si>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</si>
  <si>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</si>
  <si>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</si>
  <si>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</si>
  <si>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</si>
  <si>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</si>
  <si>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</si>
  <si>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</si>
  <si>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</si>
  <si>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</si>
  <si>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</si>
  <si>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</si>
  <si>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</si>
  <si>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</si>
  <si>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</si>
  <si>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</si>
  <si>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</si>
  <si>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</si>
  <si>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</si>
  <si>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</si>
  <si>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</si>
  <si>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</si>
  <si>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</si>
  <si>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</si>
  <si>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</si>
  <si>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</si>
  <si>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</si>
  <si>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</si>
  <si>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</si>
  <si>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</si>
  <si>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</si>
  <si>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</si>
  <si>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</si>
  <si>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</si>
  <si>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</si>
  <si>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</si>
  <si>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</si>
  <si>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</si>
  <si>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</si>
  <si>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</si>
  <si>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</si>
  <si>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</si>
  <si>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</si>
  <si>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</si>
  <si>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</si>
  <si>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</si>
  <si>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</si>
  <si>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</si>
  <si>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</si>
  <si>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</si>
  <si>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</si>
  <si>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</si>
  <si>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</si>
  <si>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</si>
  <si>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</si>
  <si>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</si>
  <si>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</si>
  <si>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</si>
  <si>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</si>
  <si>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</si>
  <si>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</si>
  <si>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</si>
  <si>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</si>
  <si>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</si>
  <si>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</si>
  <si>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</si>
  <si>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</si>
  <si>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</si>
  <si>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</si>
  <si>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</si>
  <si>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</si>
  <si>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</si>
  <si>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</si>
  <si>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</si>
  <si>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</si>
  <si>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</si>
  <si>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</si>
  <si>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</si>
  <si>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</si>
  <si>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</si>
  <si>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</si>
  <si>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</si>
  <si>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</si>
  <si>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</si>
  <si>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</si>
  <si>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</si>
  <si>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</si>
  <si>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</si>
  <si>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</si>
  <si>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</si>
  <si>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</si>
  <si>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</si>
  <si>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</si>
  <si>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</si>
  <si>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</si>
  <si>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</si>
  <si>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</si>
  <si>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</si>
  <si>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</si>
  <si>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</si>
  <si>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</si>
  <si>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</si>
  <si>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</si>
  <si>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</si>
  <si>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</si>
  <si>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</si>
  <si>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</si>
  <si>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</si>
  <si>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</si>
  <si>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</si>
  <si>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</si>
  <si>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</si>
  <si>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</si>
  <si>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</si>
  <si>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</si>
  <si>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</si>
  <si>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</si>
  <si>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</si>
  <si>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</si>
  <si>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</si>
  <si>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</si>
  <si>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</si>
  <si>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</si>
  <si>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</si>
  <si>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</si>
  <si>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</si>
  <si>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</si>
  <si>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</si>
  <si>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</si>
  <si>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</si>
  <si>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</si>
  <si>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</si>
  <si>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</si>
  <si>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</si>
  <si>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</si>
  <si>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</si>
  <si>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</si>
  <si>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</si>
  <si>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</si>
  <si>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</si>
  <si>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</si>
  <si>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</si>
  <si>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</si>
  <si>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</si>
  <si>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</si>
  <si>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</si>
  <si>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</si>
  <si>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</si>
  <si>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</si>
  <si>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</si>
  <si>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</si>
  <si>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</si>
  <si>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</si>
  <si>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</si>
  <si>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</si>
  <si>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</si>
  <si>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</si>
  <si>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</si>
  <si>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</si>
  <si>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</si>
  <si>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</si>
  <si>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</si>
  <si>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</si>
  <si>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</si>
  <si>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</si>
  <si>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</si>
  <si>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</si>
  <si>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</si>
  <si>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</si>
  <si>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</si>
  <si>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</si>
  <si>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</si>
  <si>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</si>
  <si>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</si>
  <si>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</si>
  <si>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</si>
  <si>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</si>
  <si>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</si>
  <si>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</si>
  <si>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</si>
  <si>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</si>
  <si>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</si>
  <si>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</si>
  <si>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</si>
  <si>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</si>
  <si>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</si>
  <si>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</si>
  <si>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</si>
  <si>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</si>
  <si>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</si>
  <si>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</si>
  <si>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</si>
  <si>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</si>
  <si>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</si>
  <si>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</si>
  <si>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</si>
  <si>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</si>
  <si>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</si>
  <si>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</si>
  <si>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</si>
  <si>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</si>
  <si>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</si>
  <si>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</si>
  <si>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</si>
  <si>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</si>
  <si>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</si>
  <si>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</si>
  <si>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</si>
  <si>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</si>
  <si>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</si>
  <si>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</si>
  <si>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</si>
  <si>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</si>
  <si>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</si>
  <si>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</si>
  <si>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</si>
  <si>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</si>
  <si>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</si>
  <si>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</si>
  <si>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</si>
  <si>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</si>
  <si>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</si>
  <si>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</si>
  <si>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</si>
  <si>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</si>
  <si>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</si>
  <si>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</si>
  <si>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</si>
  <si>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</si>
  <si>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</si>
  <si>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</si>
  <si>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</si>
  <si>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</si>
  <si>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</si>
  <si>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</si>
  <si>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</si>
  <si>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</si>
  <si>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</si>
  <si>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</si>
  <si>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</si>
  <si>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</si>
  <si>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</si>
  <si>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</si>
  <si>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</si>
  <si>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</si>
  <si>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</si>
  <si>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</si>
  <si>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</si>
  <si>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</si>
  <si>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</si>
  <si>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</si>
  <si>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</si>
  <si>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</si>
  <si>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</si>
  <si>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</si>
  <si>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</si>
  <si>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</si>
  <si>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</si>
  <si>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</si>
  <si>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</si>
  <si>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</si>
  <si>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</si>
  <si>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</si>
  <si>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</si>
  <si>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</si>
  <si>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</si>
  <si>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</si>
  <si>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</si>
  <si>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</si>
  <si>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</si>
  <si>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</si>
  <si>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</si>
  <si>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</si>
  <si>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</si>
  <si>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</si>
  <si>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</si>
  <si>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</si>
  <si>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</si>
  <si>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</si>
  <si>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</si>
  <si>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</si>
  <si>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</si>
  <si>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</si>
  <si>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</si>
  <si>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</si>
  <si>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</si>
  <si>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</si>
  <si>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</si>
  <si>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</si>
  <si>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</si>
  <si>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</si>
  <si>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</si>
  <si>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</si>
  <si>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</si>
  <si>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</si>
  <si>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</si>
  <si>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</si>
  <si>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</si>
  <si>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</si>
  <si>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</si>
  <si>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</si>
  <si>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</si>
  <si>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</si>
  <si>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</si>
  <si>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</si>
  <si>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</si>
  <si>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</si>
  <si>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</si>
  <si>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</si>
  <si>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</si>
  <si>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</si>
  <si>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</si>
  <si>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</si>
  <si>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</si>
  <si>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</si>
  <si>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</si>
  <si>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</si>
  <si>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</si>
  <si>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</si>
  <si>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</si>
  <si>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</si>
  <si>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</si>
  <si>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</si>
  <si>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</si>
  <si>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</si>
  <si>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</si>
  <si>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</si>
  <si>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</si>
  <si>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</si>
  <si>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</si>
  <si>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</si>
  <si>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</si>
  <si>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</si>
  <si>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</si>
  <si>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</si>
  <si>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</si>
  <si>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</si>
  <si>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</si>
  <si>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</si>
  <si>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</si>
  <si>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</si>
  <si>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</si>
  <si>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</si>
  <si>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</si>
  <si>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</si>
  <si>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</si>
  <si>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</si>
  <si>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</si>
  <si>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</si>
  <si>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</si>
  <si>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</si>
  <si>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</si>
  <si>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</si>
  <si>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</si>
  <si>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</si>
  <si>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</si>
  <si>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</si>
  <si>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</si>
  <si>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</si>
  <si>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</si>
  <si>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</si>
  <si>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</si>
  <si>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</si>
  <si>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</si>
  <si>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</si>
  <si>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</si>
  <si>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</si>
  <si>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</si>
  <si>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</si>
  <si>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</si>
  <si>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</si>
  <si>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</si>
  <si>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</si>
  <si>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</si>
  <si>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</si>
  <si>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</si>
  <si>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</si>
  <si>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</si>
  <si>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</si>
  <si>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</si>
  <si>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</si>
  <si>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</si>
  <si>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</si>
  <si>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</si>
  <si>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</si>
  <si>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</si>
  <si>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</si>
  <si>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</si>
  <si>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</si>
  <si>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</si>
  <si>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</si>
  <si>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</si>
  <si>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</si>
  <si>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</si>
  <si>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</si>
  <si>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</si>
  <si>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</si>
  <si>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</si>
  <si>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</si>
  <si>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</si>
  <si>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</si>
  <si>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</si>
  <si>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</si>
  <si>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</si>
  <si>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</si>
  <si>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</si>
  <si>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</si>
  <si>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</si>
  <si>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</si>
  <si>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</si>
  <si>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</si>
  <si>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</si>
  <si>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</si>
  <si>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</si>
  <si>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</si>
  <si>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</si>
  <si>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</si>
  <si>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</si>
  <si>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</si>
  <si>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</si>
  <si>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</si>
  <si>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</si>
  <si>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</si>
  <si>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</si>
  <si>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</si>
  <si>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</si>
  <si>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</si>
  <si>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</si>
  <si>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</si>
  <si>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</si>
  <si>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</si>
  <si>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</si>
  <si>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</si>
  <si>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</si>
  <si>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</si>
  <si>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</si>
  <si>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</si>
  <si>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</si>
  <si>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</si>
  <si>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</si>
  <si>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</si>
  <si>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</si>
  <si>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</si>
  <si>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</si>
  <si>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</si>
  <si>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</si>
  <si>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</si>
  <si>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</si>
  <si>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</si>
  <si>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</si>
  <si>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</si>
  <si>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</si>
  <si>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</si>
  <si>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</si>
  <si>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</si>
  <si>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</si>
  <si>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</si>
  <si>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</si>
  <si>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</si>
  <si>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</si>
  <si>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</si>
  <si>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</si>
  <si>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</si>
  <si>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</si>
  <si>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</si>
  <si>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</si>
  <si>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</si>
  <si>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</si>
  <si>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</si>
  <si>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</si>
  <si>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</si>
  <si>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</si>
  <si>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</si>
  <si>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</si>
  <si>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</si>
  <si>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</si>
  <si>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</si>
  <si>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</si>
  <si>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</si>
  <si>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</si>
  <si>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</si>
  <si>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</si>
  <si>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</si>
  <si>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</si>
  <si>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</si>
  <si>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</si>
  <si>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</si>
  <si>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</si>
  <si>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</si>
  <si>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</si>
  <si>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</si>
  <si>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</si>
  <si>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</si>
  <si>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</si>
  <si>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</si>
  <si>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</si>
  <si>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</si>
  <si>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</si>
  <si>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</si>
  <si>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</si>
  <si>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</si>
  <si>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</si>
  <si>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</si>
  <si>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</si>
  <si>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</si>
  <si>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</si>
  <si>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</si>
  <si>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</si>
  <si>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</si>
  <si>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</si>
  <si>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</si>
  <si>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</si>
  <si>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</si>
  <si>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</si>
  <si>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</si>
  <si>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</si>
  <si>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</si>
  <si>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</si>
  <si>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</si>
  <si>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</si>
  <si>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</si>
  <si>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</si>
  <si>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</si>
  <si>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</si>
  <si>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</si>
  <si>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</si>
  <si>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</si>
  <si>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</si>
  <si>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</si>
  <si>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</si>
  <si>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</si>
  <si>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</si>
  <si>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</si>
  <si>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</si>
  <si>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</si>
  <si>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</si>
  <si>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</si>
  <si>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</si>
  <si>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</si>
  <si>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</si>
  <si>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</si>
  <si>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</si>
  <si>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</si>
  <si>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</si>
  <si>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</si>
  <si>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</si>
  <si>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</si>
  <si>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</si>
  <si>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</si>
  <si>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</si>
  <si>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</si>
  <si>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</si>
  <si>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</si>
  <si>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</si>
  <si>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</si>
  <si>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</si>
  <si>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</si>
  <si>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</si>
  <si>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</si>
  <si>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</si>
  <si>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</si>
  <si>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</si>
  <si>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</si>
  <si>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</si>
  <si>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</si>
  <si>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</si>
  <si>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</si>
  <si>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</si>
  <si>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</si>
  <si>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</si>
  <si>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</si>
  <si>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</si>
  <si>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</si>
  <si>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</si>
  <si>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</si>
  <si>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</si>
  <si>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</si>
  <si>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</si>
  <si>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</si>
  <si>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</si>
  <si>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</si>
  <si>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</si>
  <si>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</si>
  <si>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</si>
  <si>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</si>
  <si>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</si>
  <si>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</si>
  <si>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</si>
  <si>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</si>
  <si>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</si>
  <si>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</si>
  <si>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</si>
  <si>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</si>
  <si>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</si>
  <si>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</si>
  <si>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</si>
  <si>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</si>
  <si>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</si>
  <si>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</si>
  <si>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</si>
  <si>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</si>
  <si>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</si>
  <si>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</si>
  <si>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</si>
  <si>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</si>
  <si>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</si>
  <si>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</si>
  <si>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</si>
  <si>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</si>
  <si>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</si>
  <si>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</si>
  <si>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</si>
  <si>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</si>
  <si>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</si>
  <si>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</si>
  <si>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</si>
  <si>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</si>
  <si>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</si>
  <si>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</si>
  <si>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</si>
  <si>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</si>
  <si>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</si>
  <si>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</si>
  <si>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</si>
  <si>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</si>
  <si>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</si>
  <si>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</si>
  <si>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</si>
  <si>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</si>
  <si>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</si>
  <si>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</si>
  <si>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</si>
  <si>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</si>
  <si>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</si>
  <si>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</si>
  <si>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</si>
  <si>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</si>
  <si>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</si>
  <si>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</si>
  <si>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</si>
  <si>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</si>
  <si>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</si>
  <si>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</si>
  <si>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</si>
  <si>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</si>
  <si>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</si>
  <si>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</si>
  <si>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</si>
  <si>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</si>
  <si>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</si>
  <si>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</si>
  <si>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</si>
  <si>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</si>
  <si>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</si>
  <si>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</si>
  <si>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</si>
  <si>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</si>
  <si>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</si>
  <si>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</si>
  <si>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</si>
  <si>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</si>
  <si>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</si>
  <si>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</si>
  <si>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</si>
  <si>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</si>
  <si>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</si>
  <si>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</si>
  <si>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</si>
  <si>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</si>
  <si>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</si>
  <si>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</si>
  <si>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</si>
  <si>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</si>
  <si>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</si>
  <si>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</si>
  <si>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</si>
  <si>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</si>
  <si>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</si>
  <si>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</si>
  <si>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</si>
  <si>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</si>
  <si>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</si>
  <si>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</si>
  <si>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</si>
  <si>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</si>
  <si>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</si>
  <si>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</si>
  <si>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</si>
  <si>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</si>
  <si>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</si>
  <si>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</si>
  <si>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</si>
  <si>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</si>
  <si>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</si>
  <si>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</si>
  <si>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</si>
  <si>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</si>
  <si>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</si>
  <si>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</si>
  <si>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</si>
  <si>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</si>
  <si>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</si>
  <si>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</si>
  <si>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</si>
  <si>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</si>
  <si>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</si>
  <si>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</si>
  <si>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</si>
  <si>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</si>
  <si>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</si>
  <si>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</si>
  <si>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</si>
  <si>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</si>
  <si>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</si>
  <si>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</si>
  <si>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</si>
  <si>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</si>
  <si>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</si>
  <si>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</si>
  <si>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</si>
  <si>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</si>
  <si>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</si>
  <si>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</si>
  <si>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</si>
  <si>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</si>
  <si>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</si>
  <si>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</si>
  <si>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</si>
  <si>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</si>
  <si>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</si>
  <si>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</si>
  <si>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</si>
  <si>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</si>
  <si>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</si>
  <si>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</si>
  <si>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</si>
  <si>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</si>
  <si>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</si>
  <si>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</si>
  <si>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</si>
  <si>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</si>
  <si>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</si>
  <si>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</si>
  <si>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</si>
  <si>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</si>
  <si>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</si>
  <si>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</si>
  <si>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</si>
  <si>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</si>
  <si>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</si>
  <si>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</si>
  <si>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</si>
  <si>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</si>
  <si>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</si>
  <si>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</si>
  <si>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</si>
  <si>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</si>
  <si>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</si>
  <si>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</si>
  <si>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</si>
  <si>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</si>
  <si>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</si>
  <si>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</si>
  <si>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</si>
  <si>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</si>
  <si>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</si>
  <si>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</si>
  <si>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</si>
  <si>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</si>
  <si>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</si>
  <si>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</si>
  <si>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</si>
  <si>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</si>
  <si>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</si>
  <si>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</si>
  <si>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</si>
  <si>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</si>
  <si>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</si>
  <si>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</si>
  <si>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</si>
  <si>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</si>
  <si>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</si>
  <si>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</si>
  <si>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</si>
  <si>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</si>
  <si>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</si>
  <si>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</si>
  <si>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</si>
  <si>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</si>
  <si>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</si>
  <si>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</si>
  <si>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</si>
  <si>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</si>
  <si>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</si>
  <si>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</si>
  <si>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</si>
  <si>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</si>
  <si>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</si>
  <si>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</si>
  <si>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</si>
  <si>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</si>
  <si>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</si>
  <si>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</si>
  <si>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</si>
  <si>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</si>
  <si>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</si>
  <si>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</si>
  <si>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</si>
  <si>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</si>
  <si>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</si>
  <si>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</si>
  <si>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</si>
  <si>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</si>
  <si>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</si>
  <si>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</si>
  <si>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</si>
  <si>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</si>
  <si>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</si>
  <si>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</si>
  <si>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</si>
  <si>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</si>
  <si>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</si>
  <si>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</si>
  <si>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</si>
  <si>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</si>
  <si>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</si>
  <si>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</si>
  <si>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</si>
  <si>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</si>
  <si>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</si>
  <si>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</si>
  <si>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</si>
  <si>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</si>
  <si>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</si>
  <si>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</si>
  <si>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</si>
  <si>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</si>
  <si>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</si>
  <si>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</si>
  <si>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</si>
  <si>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</si>
  <si>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</si>
  <si>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</si>
  <si>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</si>
  <si>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</si>
  <si>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</si>
  <si>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</si>
  <si>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</si>
  <si>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</si>
  <si>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</si>
  <si>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</si>
  <si>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</si>
  <si>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</si>
  <si>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</si>
  <si>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</si>
  <si>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</si>
  <si>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</si>
  <si>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</si>
  <si>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</si>
  <si>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</si>
  <si>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</si>
  <si>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</si>
  <si>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</si>
  <si>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</si>
  <si>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</si>
  <si>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</si>
  <si>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</si>
  <si>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</si>
  <si>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</si>
  <si>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</si>
  <si>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</si>
  <si>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</si>
  <si>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</si>
  <si>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</si>
  <si>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</si>
  <si>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</si>
  <si>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</si>
  <si>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</si>
  <si>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</si>
  <si>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</si>
  <si>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</si>
  <si>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</si>
  <si>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</si>
  <si>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</si>
  <si>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</si>
  <si>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</si>
  <si>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</si>
  <si>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</si>
  <si>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</si>
  <si>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</si>
  <si>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</si>
  <si>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</si>
  <si>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</si>
  <si>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</si>
  <si>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</si>
  <si>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</si>
  <si>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</si>
  <si>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</si>
  <si>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</si>
  <si>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</si>
  <si>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</si>
  <si>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</si>
  <si>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</si>
  <si>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</si>
  <si>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</si>
  <si>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</si>
  <si>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</si>
  <si>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</si>
  <si>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</si>
  <si>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</si>
  <si>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</si>
  <si>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</si>
  <si>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</si>
  <si>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</si>
  <si>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</si>
  <si>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</si>
  <si>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</si>
  <si>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</si>
  <si>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</si>
  <si>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</si>
  <si>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</si>
  <si>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</si>
  <si>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</si>
  <si>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</si>
  <si>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</si>
  <si>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</si>
  <si>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</si>
  <si>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</si>
  <si>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</si>
  <si>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</si>
  <si>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</si>
  <si>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</si>
  <si>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</si>
  <si>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</si>
  <si>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</si>
  <si>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</si>
  <si>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</si>
  <si>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</si>
  <si>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</si>
  <si>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</si>
  <si>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</si>
  <si>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</si>
  <si>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</si>
  <si>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</si>
  <si>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</si>
  <si>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</si>
  <si>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</si>
  <si>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</si>
  <si>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</si>
  <si>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</si>
  <si>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</si>
  <si>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</si>
  <si>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</si>
  <si>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</si>
  <si>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</si>
  <si>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</si>
  <si>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</si>
  <si>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</si>
  <si>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</si>
  <si>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</si>
  <si>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</si>
  <si>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</si>
  <si>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</si>
  <si>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</si>
  <si>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</si>
  <si>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</si>
  <si>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</si>
  <si>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</si>
  <si>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</si>
  <si>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</si>
  <si>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</si>
  <si>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</si>
  <si>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</si>
  <si>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</si>
  <si>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</si>
  <si>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</si>
  <si>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</si>
  <si>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</si>
  <si>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</si>
  <si>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</si>
  <si>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</si>
  <si>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</si>
  <si>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</si>
  <si>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</si>
  <si>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</si>
  <si>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</si>
  <si>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</si>
  <si>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</si>
  <si>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</si>
  <si>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</si>
  <si>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</si>
  <si>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</si>
  <si>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</si>
  <si>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</si>
  <si>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</si>
  <si>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</si>
  <si>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</si>
  <si>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</si>
  <si>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</si>
  <si>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</si>
  <si>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</si>
  <si>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</si>
  <si>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</si>
  <si>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</si>
  <si>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</si>
  <si>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</si>
  <si>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</si>
  <si>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</si>
  <si>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</si>
  <si>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</si>
  <si>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</si>
  <si>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</si>
  <si>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</si>
  <si>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</si>
  <si>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</si>
  <si>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</si>
  <si>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</si>
  <si>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</si>
  <si>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</si>
  <si>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</si>
  <si>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</si>
  <si>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</si>
  <si>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</si>
  <si>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</si>
  <si>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</si>
  <si>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</si>
  <si>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</si>
  <si>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</si>
  <si>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</si>
  <si>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</si>
  <si>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</si>
  <si>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</si>
  <si>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</si>
  <si>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</si>
  <si>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</si>
  <si>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</si>
  <si>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</si>
  <si>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</si>
  <si>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</si>
  <si>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</si>
  <si>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</si>
  <si>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</si>
  <si>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</si>
  <si>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</si>
  <si>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</si>
  <si>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</si>
  <si>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</si>
  <si>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</si>
  <si>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</si>
  <si>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</si>
  <si>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</si>
  <si>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</si>
  <si>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</si>
  <si>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</si>
  <si>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</si>
  <si>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</si>
  <si>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</si>
  <si>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</si>
  <si>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</si>
  <si>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</si>
  <si>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</si>
  <si>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</si>
  <si>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</si>
  <si>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</si>
  <si>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</si>
  <si>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</si>
  <si>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</si>
  <si>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</si>
  <si>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</si>
  <si>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</si>
  <si>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</si>
  <si>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</si>
  <si>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</si>
  <si>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</si>
  <si>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</si>
  <si>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</si>
  <si>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</si>
  <si>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</si>
  <si>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</si>
  <si>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</si>
  <si>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</si>
  <si>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</si>
  <si>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</si>
  <si>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</si>
  <si>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</si>
  <si>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</si>
  <si>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</si>
  <si>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</si>
  <si>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</si>
  <si>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</si>
  <si>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</si>
  <si>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</si>
  <si>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</si>
  <si>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</si>
  <si>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</si>
  <si>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</si>
  <si>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</si>
  <si>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</si>
  <si>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</si>
  <si>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</si>
  <si>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</si>
  <si>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</si>
  <si>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</si>
  <si>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</si>
  <si>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</si>
  <si>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</si>
  <si>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</si>
  <si>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</si>
  <si>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</si>
  <si>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</si>
  <si>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</si>
  <si>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</si>
  <si>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</si>
  <si>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</si>
  <si>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</si>
  <si>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</si>
  <si>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</si>
  <si>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</si>
  <si>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</si>
  <si>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</si>
  <si>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</si>
  <si>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</si>
  <si>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</si>
  <si>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</si>
  <si>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</si>
  <si>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</si>
  <si>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</si>
  <si>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</si>
  <si>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</si>
  <si>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</si>
  <si>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</si>
  <si>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</si>
  <si>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</si>
  <si>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</si>
  <si>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</si>
  <si>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</si>
  <si>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</si>
  <si>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</si>
  <si>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</si>
  <si>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</si>
  <si>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</si>
  <si>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</si>
  <si>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</si>
  <si>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</si>
  <si>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</si>
  <si>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</si>
  <si>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</si>
  <si>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</si>
  <si>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</si>
  <si>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</si>
  <si>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</si>
  <si>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</si>
  <si>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</si>
  <si>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</si>
  <si>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</si>
  <si>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</si>
  <si>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</si>
  <si>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</si>
  <si>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</si>
  <si>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</si>
  <si>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</si>
  <si>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</si>
  <si>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</si>
  <si>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</si>
  <si>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</si>
  <si>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</si>
  <si>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</si>
  <si>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</si>
  <si>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</si>
  <si>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</si>
  <si>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</si>
  <si>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</si>
  <si>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</si>
  <si>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</si>
  <si>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</si>
  <si>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</si>
  <si>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</si>
  <si>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</si>
  <si>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</si>
  <si>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</si>
  <si>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</si>
  <si>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</si>
  <si>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</si>
  <si>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</si>
  <si>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</si>
  <si>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</si>
  <si>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</si>
  <si>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</si>
  <si>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</si>
  <si>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</si>
  <si>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</si>
  <si>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</si>
  <si>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</si>
  <si>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</si>
  <si>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</si>
  <si>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</si>
  <si>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</si>
  <si>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</si>
  <si>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</si>
  <si>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</si>
  <si>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</si>
  <si>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</si>
  <si>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</si>
  <si>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</si>
  <si>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</si>
  <si>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</si>
  <si>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</si>
  <si>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</si>
  <si>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</si>
  <si>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</si>
  <si>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</si>
  <si>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</si>
  <si>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</si>
  <si>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</si>
  <si>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</si>
  <si>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</si>
  <si>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</si>
  <si>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</si>
  <si>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</si>
  <si>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</si>
  <si>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</si>
  <si>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</si>
  <si>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</si>
  <si>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</si>
  <si>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</si>
  <si>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</si>
  <si>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</si>
  <si>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</si>
  <si>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</si>
  <si>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</si>
  <si>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</si>
  <si>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</si>
  <si>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</si>
  <si>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</si>
  <si>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</si>
  <si>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</si>
  <si>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</si>
  <si>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</si>
  <si>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</si>
  <si>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</si>
  <si>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</si>
  <si>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</si>
  <si>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</si>
  <si>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</si>
  <si>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</si>
  <si>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</si>
  <si>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</si>
  <si>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</si>
  <si>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</si>
  <si>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</si>
  <si>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</si>
  <si>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</si>
  <si>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</si>
  <si>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</si>
  <si>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</si>
  <si>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</si>
  <si>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</si>
  <si>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</si>
  <si>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</si>
  <si>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</si>
  <si>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</si>
  <si>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</si>
  <si>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</si>
  <si>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</si>
  <si>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</si>
  <si>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</si>
  <si>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</si>
  <si>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</si>
  <si>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</si>
  <si>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</si>
  <si>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</si>
  <si>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</si>
  <si>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</si>
  <si>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</si>
  <si>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</si>
  <si>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</si>
  <si>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</si>
  <si>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</si>
  <si>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</si>
  <si>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</si>
  <si>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</si>
  <si>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</si>
  <si>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</si>
  <si>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</si>
  <si>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</si>
  <si>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</si>
  <si>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</si>
  <si>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</si>
  <si>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</si>
  <si>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</si>
  <si>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</si>
  <si>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</si>
  <si>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</si>
  <si>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</si>
  <si>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</si>
  <si>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</si>
  <si>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</si>
  <si>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</si>
  <si>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</si>
  <si>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</si>
  <si>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</si>
  <si>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</si>
  <si>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</si>
  <si>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</si>
  <si>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</si>
  <si>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</si>
  <si>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</si>
  <si>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</si>
  <si>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</si>
  <si>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</si>
  <si>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</si>
  <si>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</si>
  <si>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</si>
  <si>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</si>
  <si>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</si>
  <si>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</si>
  <si>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</si>
  <si>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</si>
  <si>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</si>
  <si>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</si>
  <si>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</si>
  <si>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</si>
  <si>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</si>
  <si>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</si>
  <si>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</si>
  <si>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</si>
  <si>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</si>
  <si>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</si>
  <si>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</si>
  <si>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</si>
  <si>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</si>
  <si>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</si>
  <si>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</si>
  <si>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</si>
  <si>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</si>
  <si>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</si>
  <si>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</si>
  <si>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</si>
  <si>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</si>
  <si>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</si>
  <si>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</si>
  <si>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</si>
  <si>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</si>
  <si>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</si>
  <si>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</si>
  <si>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</si>
  <si>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</si>
  <si>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</si>
  <si>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</si>
  <si>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</si>
  <si>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</si>
  <si>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</si>
  <si>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</si>
  <si>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</si>
  <si>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</si>
  <si>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</si>
  <si>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</si>
  <si>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</si>
  <si>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</si>
  <si>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</si>
  <si>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</si>
  <si>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</si>
  <si>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</si>
  <si>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</si>
  <si>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</si>
  <si>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</si>
  <si>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</si>
  <si>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</si>
  <si>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</si>
  <si>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</si>
  <si>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</si>
  <si>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</si>
  <si>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</si>
  <si>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</si>
  <si>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</si>
  <si>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</si>
  <si>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</si>
  <si>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</si>
  <si>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</si>
  <si>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</si>
  <si>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</si>
  <si>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</si>
  <si>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</si>
  <si>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</si>
  <si>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</si>
  <si>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</si>
  <si>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</si>
  <si>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</si>
  <si>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</si>
  <si>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</si>
  <si>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</si>
  <si>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</si>
  <si>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</si>
  <si>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</si>
  <si>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</si>
  <si>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</si>
  <si>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</si>
  <si>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</si>
  <si>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</si>
  <si>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</si>
  <si>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</si>
  <si>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</si>
  <si>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</si>
  <si>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</si>
  <si>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</si>
  <si>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</si>
  <si>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</si>
  <si>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</si>
  <si>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</si>
  <si>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</si>
  <si>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</si>
  <si>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</si>
  <si>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</si>
  <si>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</si>
  <si>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</si>
  <si>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</si>
  <si>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</si>
  <si>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</si>
  <si>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</si>
  <si>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</si>
  <si>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</si>
  <si>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</si>
  <si>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</si>
  <si>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</si>
  <si>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</si>
  <si>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</si>
  <si>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</si>
  <si>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</si>
  <si>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</si>
  <si>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</si>
  <si>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</si>
  <si>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</si>
  <si>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</si>
  <si>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</si>
  <si>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</si>
  <si>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</si>
  <si>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</si>
  <si>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</si>
  <si>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</si>
  <si>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</si>
  <si>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</si>
  <si>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</si>
  <si>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</si>
  <si>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</si>
  <si>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</si>
  <si>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</si>
  <si>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</si>
  <si>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</si>
  <si>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</si>
  <si>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</si>
  <si>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</si>
  <si>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</si>
  <si>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</si>
  <si>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</si>
  <si>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</si>
  <si>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</si>
  <si>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</si>
  <si>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</si>
  <si>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</si>
  <si>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</si>
  <si>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</si>
  <si>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</si>
  <si>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</si>
  <si>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</si>
  <si>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</si>
  <si>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</si>
  <si>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</si>
  <si>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</si>
  <si>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</si>
  <si>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</si>
  <si>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</si>
  <si>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</si>
  <si>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</si>
  <si>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</si>
  <si>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</si>
  <si>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</si>
  <si>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</si>
  <si>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</si>
  <si>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</si>
  <si>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</si>
  <si>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</si>
  <si>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</si>
  <si>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</si>
  <si>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</si>
  <si>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</si>
  <si>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</si>
  <si>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</si>
  <si>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</si>
  <si>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</si>
  <si>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</si>
  <si>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</si>
  <si>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</si>
  <si>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</si>
  <si>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</si>
  <si>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</si>
  <si>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</si>
  <si>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</si>
  <si>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</si>
  <si>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</si>
  <si>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</si>
  <si>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</si>
  <si>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</si>
  <si>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</si>
  <si>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</si>
  <si>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</si>
  <si>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</si>
  <si>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</si>
  <si>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</si>
  <si>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</si>
  <si>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</si>
  <si>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</si>
  <si>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</si>
  <si>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</si>
  <si>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</si>
  <si>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</si>
  <si>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</si>
  <si>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</si>
  <si>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</si>
  <si>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</si>
  <si>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</si>
  <si>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</si>
  <si>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</si>
  <si>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</si>
  <si>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</si>
  <si>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</si>
  <si>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</si>
  <si>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</si>
  <si>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</si>
  <si>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</si>
  <si>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</si>
  <si>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</si>
  <si>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</si>
  <si>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</si>
  <si>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</si>
  <si>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</si>
  <si>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</si>
  <si>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</si>
  <si>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</si>
  <si>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</si>
  <si>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</si>
  <si>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</si>
  <si>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</si>
  <si>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</si>
  <si>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</si>
  <si>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</si>
  <si>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</si>
  <si>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</si>
  <si>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</si>
  <si>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</si>
  <si>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</si>
  <si>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</si>
  <si>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</si>
  <si>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</si>
  <si>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</si>
  <si>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</si>
  <si>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</si>
  <si>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</si>
  <si>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</si>
  <si>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</si>
  <si>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</si>
  <si>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</si>
  <si>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</si>
  <si>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</si>
  <si>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</si>
  <si>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</si>
  <si>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</si>
  <si>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</si>
  <si>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</si>
  <si>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</si>
  <si>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</si>
  <si>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</si>
  <si>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</si>
  <si>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</si>
  <si>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</si>
  <si>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</si>
  <si>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</si>
  <si>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</si>
  <si>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</si>
  <si>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</si>
  <si>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</si>
  <si>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</si>
  <si>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</si>
  <si>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</si>
  <si>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</si>
  <si>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</si>
  <si>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</si>
  <si>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</si>
  <si>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</si>
  <si>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</si>
  <si>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</si>
  <si>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</si>
  <si>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</si>
  <si>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</si>
  <si>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</si>
  <si>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</si>
  <si>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</si>
  <si>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</si>
  <si>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</si>
  <si>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</si>
  <si>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</si>
  <si>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</si>
  <si>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</si>
  <si>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</si>
  <si>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</si>
  <si>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</si>
  <si>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</si>
  <si>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</si>
  <si>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</si>
  <si>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</si>
  <si>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</si>
  <si>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</si>
  <si>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</si>
  <si>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</si>
  <si>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</si>
  <si>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</si>
  <si>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</si>
  <si>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</si>
  <si>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</si>
  <si>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</si>
  <si>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</si>
  <si>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</si>
  <si>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</si>
  <si>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</si>
  <si>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</si>
  <si>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</si>
  <si>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</si>
  <si>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</si>
  <si>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</si>
  <si>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</si>
  <si>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</si>
  <si>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</si>
  <si>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</si>
  <si>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</si>
  <si>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</si>
  <si>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</si>
  <si>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</si>
  <si>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</si>
  <si>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</si>
  <si>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</si>
  <si>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</si>
  <si>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</si>
  <si>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</si>
  <si>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</si>
  <si>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</si>
  <si>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</si>
  <si>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</si>
  <si>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</si>
  <si>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</si>
  <si>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</si>
  <si>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</si>
  <si>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</si>
  <si>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</si>
  <si>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</si>
  <si>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</si>
  <si>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</si>
  <si>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</si>
  <si>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</si>
  <si>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</si>
  <si>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</si>
  <si>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</si>
  <si>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</si>
  <si>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</si>
  <si>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</si>
  <si>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</si>
  <si>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</si>
  <si>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</si>
  <si>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</si>
  <si>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</si>
  <si>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</si>
  <si>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</si>
  <si>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</si>
  <si>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</si>
  <si>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</si>
  <si>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</si>
  <si>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</si>
  <si>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</si>
  <si>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</si>
  <si>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</si>
  <si>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</si>
  <si>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</si>
  <si>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</si>
  <si>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</si>
  <si>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</si>
  <si>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</si>
  <si>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</si>
  <si>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</si>
  <si>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</si>
  <si>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</si>
  <si>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</si>
  <si>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</si>
  <si>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</si>
  <si>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</si>
  <si>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</si>
  <si>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</si>
  <si>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</si>
  <si>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</si>
  <si>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</si>
  <si>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</si>
  <si>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</si>
  <si>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</si>
  <si>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</si>
  <si>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</si>
  <si>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</si>
  <si>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</si>
  <si>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</si>
  <si>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</si>
  <si>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</si>
  <si>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</si>
  <si>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</si>
  <si>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</si>
  <si>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</si>
  <si>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</si>
  <si>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</si>
  <si>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</si>
  <si>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</si>
  <si>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</si>
  <si>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</si>
  <si>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</si>
  <si>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</si>
  <si>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</si>
  <si>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</si>
  <si>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</si>
  <si>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</si>
  <si>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</si>
  <si>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</si>
  <si>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</si>
  <si>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</si>
  <si>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</si>
  <si>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</si>
  <si>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</si>
  <si>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</si>
  <si>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</si>
  <si>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</si>
  <si>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</si>
  <si>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</si>
  <si>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</si>
  <si>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</si>
  <si>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</si>
  <si>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</si>
  <si>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</si>
  <si>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</si>
  <si>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</si>
  <si>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</si>
  <si>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</si>
  <si>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</si>
  <si>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</si>
  <si>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</si>
  <si>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</si>
  <si>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</si>
  <si>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</si>
  <si>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</si>
  <si>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</si>
  <si>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</si>
  <si>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</si>
  <si>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</si>
  <si>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</si>
  <si>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</si>
  <si>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</si>
  <si>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</si>
  <si>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</si>
  <si>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</si>
  <si>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</si>
  <si>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</si>
  <si>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</si>
  <si>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</si>
  <si>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</si>
  <si>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</si>
  <si>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</si>
  <si>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</si>
  <si>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</si>
  <si>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</si>
  <si>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</si>
  <si>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</si>
  <si>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</si>
  <si>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</si>
  <si>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</si>
  <si>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</si>
  <si>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</si>
  <si>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</si>
  <si>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</si>
  <si>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</si>
  <si>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</si>
  <si>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</si>
  <si>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</si>
  <si>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</si>
  <si>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</si>
  <si>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</si>
  <si>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</si>
  <si>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</si>
  <si>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</si>
  <si>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</si>
  <si>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</si>
  <si>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</si>
  <si>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</si>
  <si>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</si>
  <si>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</si>
  <si>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</si>
  <si>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</si>
  <si>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</si>
  <si>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</si>
  <si>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</si>
  <si>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</si>
  <si>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</si>
  <si>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</si>
  <si>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</si>
  <si>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</si>
  <si>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</si>
  <si>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</si>
  <si>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</si>
  <si>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</si>
  <si>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</si>
  <si>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</si>
  <si>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</si>
  <si>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</si>
  <si>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</si>
  <si>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</si>
  <si>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</si>
  <si>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</si>
  <si>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</si>
  <si>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</si>
  <si>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</si>
  <si>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</si>
  <si>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</si>
  <si>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</si>
  <si>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</si>
  <si>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</si>
  <si>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</si>
  <si>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</si>
  <si>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</si>
  <si>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</si>
  <si>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</si>
  <si>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</si>
  <si>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</si>
  <si>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</si>
  <si>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</si>
  <si>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</si>
  <si>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</si>
  <si>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</si>
  <si>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</si>
  <si>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</si>
  <si>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</si>
  <si>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</si>
  <si>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</si>
  <si>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</si>
  <si>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</si>
  <si>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</si>
  <si>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</si>
  <si>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</si>
  <si>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</si>
  <si>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</si>
  <si>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</si>
  <si>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</si>
  <si>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</si>
  <si>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</si>
  <si>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</si>
  <si>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</si>
  <si>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</si>
  <si>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</si>
  <si>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</si>
  <si>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</si>
  <si>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</si>
  <si>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</si>
  <si>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</si>
  <si>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</si>
  <si>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</si>
  <si>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</si>
  <si>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</si>
  <si>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</si>
  <si>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</si>
  <si>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</si>
  <si>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</si>
  <si>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</si>
  <si>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</si>
  <si>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</si>
  <si>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</si>
  <si>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</si>
  <si>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</si>
  <si>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</si>
  <si>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</si>
  <si>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</si>
  <si>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</si>
  <si>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</si>
  <si>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</si>
  <si>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</si>
  <si>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</si>
  <si>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</si>
  <si>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</si>
  <si>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</si>
  <si>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</si>
  <si>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</si>
  <si>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</si>
  <si>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</si>
  <si>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</si>
  <si>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</si>
  <si>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</si>
  <si>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</si>
  <si>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</si>
  <si>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</si>
  <si>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</si>
  <si>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</si>
  <si>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</si>
  <si>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</si>
  <si>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</si>
  <si>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</si>
  <si>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</si>
  <si>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</si>
  <si>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</si>
  <si>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</si>
  <si>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</si>
  <si>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</si>
  <si>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</si>
  <si>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</si>
  <si>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</si>
  <si>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</si>
  <si>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</si>
  <si>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</si>
  <si>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</si>
  <si>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</si>
  <si>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</si>
  <si>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</si>
  <si>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</si>
  <si>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</si>
  <si>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</si>
  <si>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</si>
  <si>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</si>
  <si>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</si>
  <si>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</si>
  <si>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</si>
  <si>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</si>
  <si>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</si>
  <si>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</si>
  <si>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</si>
  <si>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</si>
  <si>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</si>
  <si>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</si>
  <si>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</si>
  <si>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</si>
  <si>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</si>
  <si>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</si>
  <si>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</si>
  <si>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</si>
  <si>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</si>
  <si>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</si>
  <si>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</si>
  <si>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</si>
  <si>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</si>
  <si>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</si>
  <si>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</si>
  <si>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</si>
  <si>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</si>
  <si>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</si>
  <si>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</si>
  <si>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</si>
  <si>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</si>
  <si>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</si>
  <si>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</si>
  <si>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</si>
  <si>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</si>
  <si>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</si>
  <si>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</si>
  <si>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</si>
  <si>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</si>
  <si>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</si>
  <si>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</si>
  <si>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</si>
  <si>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</si>
  <si>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</si>
  <si>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</si>
  <si>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</si>
  <si>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</si>
  <si>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</si>
  <si>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</si>
  <si>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</si>
  <si>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</si>
  <si>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</si>
  <si>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</si>
  <si>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</si>
  <si>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</si>
  <si>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</si>
  <si>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</si>
  <si>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</si>
  <si>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</si>
  <si>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</si>
  <si>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</si>
  <si>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</si>
  <si>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</si>
  <si>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</si>
  <si>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</si>
  <si>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</si>
  <si>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</si>
  <si>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</si>
  <si>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</si>
  <si>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</si>
  <si>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</si>
  <si>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</si>
  <si>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</si>
  <si>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</si>
  <si>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</si>
  <si>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</si>
  <si>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</si>
  <si>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</si>
  <si>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</si>
  <si>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</si>
  <si>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</si>
  <si>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</si>
  <si>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</si>
  <si>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</si>
  <si>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</si>
  <si>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</si>
  <si>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</si>
  <si>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</si>
  <si>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</si>
  <si>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</si>
  <si>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</si>
  <si>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</si>
  <si>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</si>
  <si>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</si>
  <si>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</si>
  <si>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</si>
  <si>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</si>
  <si>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</si>
  <si>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</si>
  <si>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</si>
  <si>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</si>
  <si>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</si>
  <si>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</si>
  <si>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</si>
  <si>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</si>
  <si>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</si>
  <si>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</si>
  <si>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</si>
  <si>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</si>
  <si>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</si>
  <si>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</si>
  <si>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</si>
  <si>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</si>
  <si>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</si>
  <si>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</si>
  <si>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</si>
  <si>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</si>
  <si>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</si>
  <si>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</si>
  <si>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</si>
  <si>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</si>
  <si>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</si>
  <si>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</si>
  <si>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</si>
  <si>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</si>
  <si>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</si>
  <si>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</si>
  <si>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</si>
  <si>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</si>
  <si>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</si>
  <si>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</si>
  <si>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</si>
  <si>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</si>
  <si>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</si>
  <si>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</si>
  <si>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</si>
  <si>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</si>
  <si>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</si>
  <si>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</si>
  <si>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</si>
  <si>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</si>
  <si>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</si>
  <si>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</si>
  <si>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</si>
  <si>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</si>
  <si>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</si>
  <si>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</si>
  <si>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</si>
  <si>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</si>
  <si>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</si>
  <si>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</si>
  <si>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</si>
  <si>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</si>
  <si>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</si>
  <si>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</si>
  <si>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</si>
  <si>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</si>
  <si>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</si>
  <si>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</si>
  <si>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</si>
  <si>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</si>
  <si>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</si>
  <si>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</si>
  <si>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</si>
  <si>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</si>
  <si>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</si>
  <si>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</si>
  <si>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</si>
  <si>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</si>
  <si>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</si>
  <si>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</si>
  <si>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</si>
  <si>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</si>
  <si>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</si>
  <si>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</si>
  <si>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</si>
  <si>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</si>
  <si>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</si>
  <si>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</si>
  <si>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</si>
  <si>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</si>
  <si>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</si>
  <si>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</si>
  <si>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</si>
  <si>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</si>
  <si>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</si>
  <si>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</si>
  <si>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</si>
  <si>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</si>
  <si>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</si>
  <si>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</si>
  <si>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</si>
  <si>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</si>
  <si>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</si>
  <si>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</si>
  <si>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</si>
  <si>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</si>
  <si>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</si>
  <si>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</si>
  <si>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</si>
  <si>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</si>
  <si>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</si>
  <si>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</si>
  <si>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</si>
  <si>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</si>
  <si>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</si>
  <si>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</si>
  <si>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</si>
  <si>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</si>
  <si>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</si>
  <si>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</si>
  <si>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</si>
  <si>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</si>
  <si>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</si>
  <si>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</si>
  <si>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</si>
  <si>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</si>
  <si>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</si>
  <si>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</si>
  <si>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</si>
  <si>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</si>
  <si>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</si>
  <si>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</si>
  <si>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</si>
  <si>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</si>
  <si>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</si>
  <si>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</si>
  <si>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</si>
  <si>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</si>
  <si>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</si>
  <si>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</si>
  <si>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</si>
  <si>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</si>
  <si>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</si>
  <si>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</si>
  <si>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</si>
  <si>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</si>
  <si>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</si>
  <si>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</si>
  <si>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</si>
  <si>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</si>
  <si>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</si>
  <si>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</si>
  <si>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</si>
  <si>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</si>
  <si>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</si>
  <si>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</si>
  <si>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</si>
  <si>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</si>
  <si>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</si>
  <si>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</si>
  <si>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</si>
  <si>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</si>
  <si>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</si>
  <si>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</si>
  <si>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</si>
  <si>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</si>
  <si>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</si>
  <si>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</si>
  <si>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</si>
  <si>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</si>
  <si>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</si>
  <si>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</si>
  <si>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</si>
  <si>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</si>
  <si>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</si>
  <si>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</si>
  <si>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</si>
  <si>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</si>
  <si>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</si>
  <si>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</si>
  <si>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</si>
  <si>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</si>
  <si>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</si>
  <si>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</si>
  <si>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</si>
  <si>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</si>
  <si>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</si>
  <si>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</si>
  <si>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</si>
  <si>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</si>
  <si>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</si>
  <si>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</si>
  <si>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</si>
  <si>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</si>
  <si>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</si>
  <si>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</si>
  <si>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</si>
  <si>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</si>
  <si>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</si>
  <si>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</si>
  <si>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</si>
  <si>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</si>
  <si>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</si>
  <si>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</si>
  <si>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</si>
  <si>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</si>
  <si>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</si>
  <si>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</si>
  <si>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</si>
  <si>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</si>
  <si>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</si>
  <si>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</si>
  <si>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</si>
  <si>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</si>
  <si>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</si>
  <si>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</si>
  <si>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</si>
  <si>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</si>
  <si>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</si>
  <si>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</si>
  <si>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</si>
  <si>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</si>
  <si>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</si>
  <si>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</si>
  <si>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</si>
  <si>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</si>
  <si>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</si>
  <si>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</si>
  <si>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</si>
  <si>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</si>
  <si>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</si>
  <si>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</si>
  <si>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</si>
  <si>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</si>
  <si>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</si>
  <si>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</si>
  <si>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</si>
  <si>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</si>
  <si>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</si>
  <si>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</si>
  <si>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</si>
  <si>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</si>
  <si>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</si>
  <si>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</si>
  <si>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</si>
  <si>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</si>
  <si>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</si>
  <si>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</si>
  <si>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</si>
  <si>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</si>
  <si>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</si>
  <si>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</si>
  <si>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</si>
  <si>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</si>
  <si>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</si>
  <si>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</si>
  <si>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</si>
  <si>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</si>
  <si>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</si>
  <si>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</si>
  <si>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</si>
  <si>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</si>
  <si>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</si>
  <si>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</si>
  <si>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</si>
  <si>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</si>
  <si>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</si>
  <si>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</si>
  <si>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</si>
  <si>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</si>
  <si>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</si>
  <si>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</si>
  <si>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</si>
  <si>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</si>
  <si>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</si>
  <si>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</si>
  <si>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</si>
  <si>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</si>
  <si>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</si>
  <si>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</si>
  <si>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</si>
  <si>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</si>
  <si>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</si>
  <si>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</si>
  <si>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</si>
  <si>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</si>
  <si>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</si>
  <si>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</si>
  <si>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</si>
  <si>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</si>
  <si>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</si>
  <si>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</si>
  <si>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</si>
  <si>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</si>
  <si>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</si>
  <si>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</si>
  <si>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</si>
  <si>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</si>
  <si>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</si>
  <si>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</si>
  <si>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</si>
  <si>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</si>
  <si>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</si>
  <si>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</si>
  <si>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</si>
  <si>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</si>
  <si>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</si>
  <si>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</si>
  <si>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</si>
  <si>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</si>
  <si>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</si>
  <si>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</si>
  <si>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</si>
  <si>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</si>
  <si>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</si>
  <si>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</si>
  <si>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</si>
  <si>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</si>
  <si>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</si>
  <si>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</si>
  <si>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</si>
  <si>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</si>
  <si>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</si>
  <si>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</si>
  <si>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</si>
  <si>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</si>
  <si>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</si>
  <si>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</si>
  <si>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</si>
  <si>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</si>
  <si>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</si>
  <si>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</si>
  <si>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</si>
  <si>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</si>
  <si>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</si>
  <si>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</si>
  <si>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</si>
  <si>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</si>
  <si>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</si>
  <si>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</si>
  <si>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</si>
  <si>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</si>
  <si>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</si>
  <si>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</si>
  <si>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</si>
  <si>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</si>
  <si>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</si>
  <si>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</si>
  <si>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</si>
  <si>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</si>
  <si>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</si>
  <si>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</si>
  <si>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</si>
  <si>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</si>
  <si>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</si>
  <si>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</si>
  <si>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</si>
  <si>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</si>
  <si>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</si>
  <si>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</si>
  <si>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</si>
  <si>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</si>
  <si>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</si>
  <si>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</si>
  <si>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</si>
  <si>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</si>
  <si>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</si>
  <si>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</si>
  <si>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</si>
  <si>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</si>
  <si>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</si>
  <si>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</si>
  <si>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</si>
  <si>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</si>
  <si>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</si>
  <si>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</si>
  <si>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</si>
  <si>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</si>
  <si>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</si>
  <si>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</si>
  <si>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</si>
  <si>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</si>
  <si>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</si>
  <si>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</si>
  <si>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</si>
  <si>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</si>
  <si>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</si>
  <si>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</si>
  <si>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</si>
  <si>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</si>
  <si>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</si>
  <si>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</si>
  <si>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</si>
  <si>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</si>
  <si>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</si>
  <si>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</si>
  <si>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</si>
  <si>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</si>
  <si>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</si>
  <si>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</si>
  <si>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</si>
  <si>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</si>
  <si>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</si>
  <si>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</si>
  <si>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</si>
  <si>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</si>
  <si>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</si>
  <si>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</si>
  <si>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</si>
  <si>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</si>
  <si>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</si>
  <si>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</si>
  <si>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</si>
  <si>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</si>
  <si>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</si>
  <si>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</si>
  <si>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</si>
  <si>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</si>
  <si>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</si>
  <si>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</si>
  <si>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</si>
  <si>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</si>
  <si>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</si>
  <si>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</si>
  <si>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</si>
  <si>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</si>
  <si>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</si>
  <si>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</si>
  <si>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</si>
  <si>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</si>
  <si>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</si>
  <si>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</si>
  <si>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</si>
  <si>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</si>
  <si>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</si>
  <si>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</si>
  <si>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</si>
  <si>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</si>
  <si>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</si>
  <si>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</si>
  <si>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</si>
  <si>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</si>
  <si>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</si>
  <si>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</si>
  <si>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</si>
  <si>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</si>
  <si>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</si>
  <si>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</si>
  <si>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</si>
  <si>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</si>
  <si>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</si>
  <si>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</si>
  <si>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</si>
  <si>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</si>
  <si>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</si>
  <si>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</si>
  <si>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</si>
  <si>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</si>
  <si>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</si>
  <si>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</si>
  <si>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</si>
  <si>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</si>
  <si>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</si>
  <si>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</si>
  <si>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</si>
  <si>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</si>
  <si>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</si>
  <si>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</si>
  <si>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</si>
  <si>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</si>
  <si>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</si>
  <si>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</si>
  <si>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</si>
  <si>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</si>
  <si>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</si>
  <si>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</si>
  <si>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</si>
  <si>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</si>
  <si>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</si>
  <si>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</si>
  <si>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</si>
  <si>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</si>
  <si>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</si>
  <si>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</si>
  <si>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</si>
  <si>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</si>
  <si>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</si>
  <si>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</si>
  <si>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</si>
  <si>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</si>
  <si>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</si>
  <si>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</si>
  <si>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</si>
  <si>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</si>
  <si>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</si>
  <si>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</si>
  <si>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</si>
  <si>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</si>
  <si>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</si>
  <si>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</si>
  <si>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</si>
  <si>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</si>
  <si>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</si>
  <si>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</si>
  <si>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</si>
  <si>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</si>
  <si>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</si>
  <si>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</si>
  <si>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</si>
  <si>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</si>
  <si>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</si>
  <si>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</si>
  <si>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</si>
  <si>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</si>
  <si>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</si>
  <si>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</si>
  <si>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</si>
  <si>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</si>
  <si>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</si>
  <si>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</si>
  <si>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</si>
  <si>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</si>
  <si>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</si>
  <si>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</si>
  <si>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</si>
  <si>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</si>
  <si>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</si>
  <si>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</si>
  <si>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</si>
  <si>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</si>
  <si>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</si>
  <si>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</si>
  <si>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</si>
  <si>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</si>
  <si>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</si>
  <si>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</si>
  <si>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</si>
  <si>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</si>
  <si>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</si>
  <si>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</si>
  <si>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</si>
  <si>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</si>
  <si>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</si>
  <si>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</si>
  <si>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</si>
  <si>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</si>
  <si>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</si>
  <si>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</si>
  <si>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</si>
  <si>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</si>
  <si>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</si>
  <si>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</si>
  <si>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</si>
  <si>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</si>
  <si>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</si>
  <si>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</si>
  <si>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</si>
  <si>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</si>
  <si>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</si>
  <si>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</si>
  <si>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</si>
  <si>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</si>
  <si>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</si>
  <si>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</si>
  <si>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</si>
  <si>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</si>
  <si>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</si>
  <si>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</si>
  <si>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</si>
  <si>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</si>
  <si>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</si>
  <si>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</si>
  <si>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</si>
  <si>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</si>
  <si>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</si>
  <si>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</si>
  <si>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</si>
  <si>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</si>
  <si>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</si>
  <si>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</si>
  <si>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</si>
  <si>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</si>
  <si>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</si>
  <si>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</si>
  <si>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</si>
  <si>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</si>
  <si>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</si>
  <si>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</si>
  <si>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</si>
  <si>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</si>
  <si>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</si>
  <si>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</si>
  <si>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</si>
  <si>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</si>
  <si>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</si>
  <si>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</si>
  <si>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</si>
  <si>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</si>
  <si>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</si>
  <si>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</si>
  <si>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</si>
  <si>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</si>
  <si>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</si>
  <si>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</si>
  <si>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</si>
  <si>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</si>
  <si>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</si>
  <si>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</si>
  <si>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</si>
  <si>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</si>
  <si>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</si>
  <si>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</si>
  <si>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</si>
  <si>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</si>
  <si>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</si>
  <si>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</si>
  <si>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</si>
  <si>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</si>
  <si>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</si>
  <si>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</si>
  <si>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</si>
  <si>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</si>
  <si>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</si>
  <si>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</si>
  <si>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</si>
  <si>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</si>
  <si>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</si>
  <si>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</si>
  <si>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</si>
  <si>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</si>
  <si>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</si>
  <si>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</si>
  <si>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</si>
  <si>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</si>
  <si>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</si>
  <si>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</si>
  <si>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</si>
  <si>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</si>
  <si>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</si>
  <si>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</si>
  <si>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</si>
  <si>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</si>
  <si>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</si>
  <si>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</si>
  <si>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</si>
  <si>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</si>
  <si>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</si>
  <si>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</si>
  <si>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</si>
  <si>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</si>
  <si>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</si>
  <si>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</si>
  <si>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</si>
  <si>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</si>
  <si>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</si>
  <si>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</si>
  <si>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</si>
  <si>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</si>
  <si>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</si>
  <si>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</si>
  <si>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</si>
  <si>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</si>
  <si>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</si>
  <si>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</si>
  <si>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</si>
  <si>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</si>
  <si>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</si>
  <si>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</si>
  <si>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</si>
  <si>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</si>
  <si>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</si>
  <si>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</si>
  <si>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</si>
  <si>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</si>
  <si>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</si>
  <si>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</si>
  <si>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</si>
  <si>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</si>
  <si>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</si>
  <si>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</si>
  <si>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</si>
  <si>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</si>
  <si>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</si>
  <si>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</si>
  <si>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</si>
  <si>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</si>
  <si>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</si>
  <si>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</si>
  <si>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</si>
  <si>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</si>
  <si>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</si>
  <si>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</si>
  <si>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</si>
  <si>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</si>
  <si>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</si>
  <si>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</si>
  <si>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</si>
  <si>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</si>
  <si>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</si>
  <si>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</si>
  <si>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</si>
  <si>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</si>
  <si>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</si>
  <si>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</si>
  <si>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</si>
  <si>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</si>
  <si>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</si>
  <si>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</si>
  <si>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</si>
  <si>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</si>
  <si>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</si>
  <si>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</si>
  <si>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</si>
  <si>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</si>
  <si>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</si>
  <si>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</si>
  <si>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</si>
  <si>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</si>
  <si>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</si>
  <si>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</si>
  <si>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</si>
  <si>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</si>
  <si>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</si>
  <si>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</si>
  <si>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</si>
  <si>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</si>
  <si>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</si>
  <si>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</si>
  <si>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</si>
  <si>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</si>
  <si>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</si>
  <si>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</si>
  <si>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</si>
  <si>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</si>
  <si>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</si>
  <si>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</si>
  <si>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</si>
  <si>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</si>
  <si>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</si>
  <si>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</si>
  <si>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</si>
  <si>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</si>
  <si>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</si>
  <si>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</si>
  <si>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</si>
  <si>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</si>
  <si>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</si>
  <si>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</si>
  <si>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</si>
  <si>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</si>
  <si>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</si>
  <si>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</si>
  <si>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</si>
  <si>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</si>
  <si>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</si>
  <si>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</si>
  <si>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</si>
  <si>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</si>
  <si>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</si>
  <si>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</si>
  <si>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</si>
  <si>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</si>
  <si>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</si>
  <si>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</si>
  <si>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</si>
  <si>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</si>
  <si>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</si>
  <si>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</si>
  <si>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</si>
  <si>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</si>
  <si>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</si>
  <si>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</si>
  <si>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</si>
  <si>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</si>
  <si>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</si>
  <si>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</si>
  <si>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</si>
  <si>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</si>
  <si>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</si>
  <si>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</si>
  <si>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</si>
  <si>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</si>
  <si>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</si>
  <si>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</si>
  <si>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</si>
  <si>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</si>
  <si>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</si>
  <si>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</si>
  <si>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</si>
  <si>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</si>
  <si>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</si>
  <si>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</si>
  <si>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</si>
  <si>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</si>
  <si>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</si>
  <si>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</si>
  <si>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</si>
  <si>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</si>
  <si>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</si>
  <si>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</si>
  <si>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</si>
  <si>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</si>
  <si>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</si>
  <si>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</si>
  <si>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</si>
  <si>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</si>
  <si>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</si>
  <si>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</si>
  <si>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</si>
  <si>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</si>
  <si>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</si>
  <si>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</si>
  <si>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</si>
  <si>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</si>
  <si>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</si>
  <si>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</si>
  <si>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</si>
  <si>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</si>
  <si>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</si>
  <si>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</si>
  <si>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</si>
  <si>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</si>
  <si>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</si>
  <si>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</si>
  <si>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</si>
  <si>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</si>
  <si>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</si>
  <si>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</si>
  <si>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</si>
  <si>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</si>
  <si>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</si>
  <si>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</si>
  <si>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</si>
  <si>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</si>
  <si>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</si>
  <si>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</si>
  <si>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</si>
  <si>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</si>
  <si>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</si>
  <si>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</si>
  <si>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</si>
  <si>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</si>
  <si>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</si>
  <si>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</si>
  <si>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</si>
  <si>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</si>
  <si>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</si>
  <si>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</si>
  <si>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</si>
  <si>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</si>
  <si>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</si>
  <si>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</si>
  <si>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</si>
  <si>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</si>
  <si>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</si>
  <si>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</si>
  <si>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</si>
  <si>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</si>
  <si>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</si>
  <si>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</si>
  <si>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</si>
  <si>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</si>
  <si>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</si>
  <si>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</si>
  <si>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</si>
  <si>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</si>
  <si>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</si>
  <si>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</si>
  <si>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</si>
  <si>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</si>
  <si>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</si>
  <si>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</si>
  <si>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</si>
  <si>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</si>
  <si>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</si>
  <si>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</si>
  <si>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</si>
  <si>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</si>
  <si>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</si>
  <si>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</si>
  <si>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</si>
  <si>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</si>
  <si>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</si>
  <si>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</si>
  <si>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</si>
  <si>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</si>
  <si>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</si>
  <si>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</si>
  <si>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</si>
  <si>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</si>
  <si>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</si>
  <si>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</si>
  <si>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</si>
  <si>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</si>
  <si>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</si>
  <si>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</si>
  <si>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</si>
  <si>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</si>
  <si>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</si>
  <si>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</si>
  <si>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</si>
  <si>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</si>
  <si>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</si>
  <si>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</si>
  <si>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</si>
  <si>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</si>
  <si>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</si>
  <si>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</si>
  <si>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</si>
  <si>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</si>
  <si>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</si>
  <si>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</si>
  <si>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</si>
  <si>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</si>
  <si>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</si>
  <si>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</si>
  <si>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</si>
  <si>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</si>
  <si>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</si>
  <si>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</si>
  <si>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</si>
  <si>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</si>
  <si>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</si>
  <si>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</si>
  <si>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</si>
  <si>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</si>
  <si>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</si>
  <si>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</si>
  <si>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</si>
  <si>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</si>
  <si>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</si>
  <si>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</si>
  <si>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</si>
  <si>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</si>
  <si>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</si>
  <si>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</si>
  <si>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</si>
  <si>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</si>
  <si>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</si>
  <si>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</si>
  <si>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</si>
  <si>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</si>
  <si>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</si>
  <si>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</si>
  <si>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</si>
  <si>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</si>
  <si>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</si>
  <si>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</si>
  <si>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</si>
  <si>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</si>
  <si>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</si>
  <si>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</si>
  <si>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</si>
  <si>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</si>
  <si>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</si>
  <si>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</si>
  <si>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</si>
  <si>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</si>
  <si>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</si>
  <si>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</si>
  <si>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</si>
  <si>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</si>
  <si>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</si>
  <si>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</si>
  <si>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</si>
  <si>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</si>
  <si>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</si>
  <si>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</si>
  <si>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</si>
  <si>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</si>
  <si>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</si>
  <si>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</si>
  <si>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</si>
  <si>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</si>
  <si>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</si>
  <si>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</si>
  <si>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</si>
  <si>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</si>
  <si>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</si>
  <si>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</si>
  <si>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</si>
  <si>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</si>
  <si>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</si>
  <si>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</si>
  <si>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</si>
  <si>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</si>
  <si>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</si>
  <si>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</si>
  <si>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</si>
  <si>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</si>
  <si>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</si>
  <si>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</si>
  <si>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</si>
  <si>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</si>
  <si>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</si>
  <si>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</si>
  <si>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</si>
  <si>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</si>
  <si>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</si>
  <si>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</si>
  <si>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</si>
  <si>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</si>
  <si>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</si>
  <si>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</si>
  <si>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</si>
  <si>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</si>
  <si>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</si>
  <si>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</si>
  <si>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</si>
  <si>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</si>
  <si>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</si>
  <si>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</si>
  <si>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</si>
  <si>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</si>
  <si>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</si>
  <si>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</si>
  <si>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</si>
  <si>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</si>
  <si>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</si>
  <si>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</si>
  <si>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</si>
  <si>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</si>
  <si>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</si>
  <si>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</si>
  <si>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</si>
  <si>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</si>
  <si>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</si>
  <si>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</si>
  <si>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</si>
  <si>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</si>
  <si>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</si>
  <si>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</si>
  <si>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</si>
  <si>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</si>
  <si>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</si>
  <si>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</si>
  <si>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</si>
  <si>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</si>
  <si>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</si>
  <si>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</si>
  <si>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</si>
  <si>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</si>
  <si>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</si>
  <si>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</si>
  <si>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</si>
  <si>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</si>
  <si>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</si>
  <si>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</si>
  <si>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</si>
  <si>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</si>
  <si>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</si>
  <si>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</si>
  <si>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</si>
  <si>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</si>
  <si>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</si>
  <si>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</si>
  <si>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</si>
  <si>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</si>
  <si>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</si>
  <si>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</si>
  <si>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</si>
  <si>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</si>
  <si>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</si>
  <si>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</si>
  <si>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</si>
  <si>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</si>
  <si>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</si>
  <si>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</si>
  <si>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</si>
  <si>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</si>
  <si>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</si>
  <si>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</si>
  <si>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</si>
  <si>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</si>
  <si>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</si>
  <si>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</si>
  <si>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</si>
  <si>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</si>
  <si>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</si>
  <si>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</si>
  <si>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</si>
  <si>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</si>
  <si>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</si>
  <si>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</si>
  <si>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</si>
  <si>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</si>
  <si>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</si>
  <si>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</si>
  <si>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</si>
  <si>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</si>
  <si>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</si>
  <si>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</si>
  <si>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</si>
  <si>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</si>
  <si>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</si>
  <si>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</si>
  <si>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</si>
  <si>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</si>
  <si>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</si>
  <si>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</si>
  <si>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</si>
  <si>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</si>
  <si>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</si>
  <si>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</si>
  <si>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</si>
  <si>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</si>
  <si>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</si>
  <si>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</si>
  <si>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</si>
  <si>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</si>
  <si>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</si>
  <si>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</si>
  <si>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</si>
  <si>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</si>
  <si>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</si>
  <si>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</si>
  <si>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</si>
  <si>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</si>
  <si>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</si>
  <si>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</si>
  <si>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</si>
  <si>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</si>
  <si>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</si>
  <si>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</si>
  <si>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</si>
  <si>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</si>
  <si>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</si>
  <si>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</si>
  <si>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</si>
  <si>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</si>
  <si>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</si>
  <si>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</si>
  <si>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</si>
  <si>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</si>
  <si>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</si>
  <si>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</si>
  <si>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</si>
  <si>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</si>
  <si>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</si>
  <si>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</si>
  <si>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</si>
  <si>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</si>
  <si>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</si>
  <si>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</si>
  <si>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</si>
  <si>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</si>
  <si>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</si>
  <si>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</si>
  <si>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</si>
  <si>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</si>
  <si>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</si>
  <si>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</si>
  <si>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</si>
  <si>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</si>
  <si>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</si>
  <si>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</si>
  <si>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</si>
  <si>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</si>
  <si>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</si>
  <si>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</si>
  <si>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</si>
  <si>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</si>
  <si>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</si>
  <si>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</si>
  <si>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</si>
  <si>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</si>
  <si>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</si>
  <si>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</si>
  <si>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</si>
  <si>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</si>
  <si>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</si>
  <si>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</si>
  <si>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</si>
  <si>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</si>
  <si>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</si>
  <si>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</si>
  <si>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</si>
  <si>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</si>
  <si>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</si>
  <si>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</si>
  <si>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</si>
  <si>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</si>
  <si>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</si>
  <si>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</si>
  <si>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</si>
  <si>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</si>
  <si>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</si>
  <si>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</si>
  <si>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</si>
  <si>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</si>
  <si>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</si>
  <si>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</si>
  <si>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</si>
  <si>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</si>
  <si>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</si>
  <si>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</si>
  <si>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</si>
  <si>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</si>
  <si>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</si>
  <si>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</si>
  <si>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</si>
  <si>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</si>
  <si>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</si>
  <si>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</si>
  <si>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</si>
  <si>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</si>
  <si>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</si>
  <si>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</si>
  <si>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</si>
  <si>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</si>
  <si>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</si>
  <si>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</si>
  <si>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</si>
  <si>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</si>
  <si>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</si>
  <si>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</si>
  <si>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</si>
  <si>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</si>
  <si>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</si>
  <si>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</si>
  <si>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</si>
  <si>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</si>
  <si>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</si>
  <si>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</si>
  <si>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</si>
  <si>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</si>
  <si>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</si>
  <si>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</si>
  <si>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</si>
  <si>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</si>
  <si>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</si>
  <si>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</si>
  <si>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</si>
  <si>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</si>
  <si>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</si>
  <si>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</si>
  <si>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</si>
  <si>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</si>
  <si>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</si>
  <si>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</si>
  <si>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</si>
  <si>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</si>
  <si>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</si>
  <si>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</si>
  <si>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</si>
  <si>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</si>
  <si>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</si>
  <si>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</si>
  <si>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</si>
  <si>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</si>
  <si>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</si>
  <si>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</si>
  <si>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</si>
  <si>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</si>
  <si>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</si>
  <si>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</si>
  <si>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</si>
  <si>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</si>
  <si>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</si>
  <si>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</si>
  <si>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</si>
  <si>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</si>
  <si>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</si>
  <si>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</si>
  <si>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</si>
  <si>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</si>
  <si>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</si>
  <si>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</si>
  <si>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</si>
  <si>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</si>
  <si>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</si>
  <si>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</si>
  <si>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</si>
  <si>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</si>
  <si>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</si>
  <si>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</si>
  <si>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</si>
  <si>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</si>
  <si>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</si>
  <si>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</si>
  <si>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</si>
  <si>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</si>
  <si>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</si>
  <si>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</si>
  <si>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</si>
  <si>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</si>
  <si>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</si>
  <si>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</si>
  <si>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</si>
  <si>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</si>
  <si>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</si>
  <si>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</si>
  <si>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</si>
  <si>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</si>
  <si>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</si>
  <si>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</si>
  <si>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</si>
  <si>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</si>
  <si>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</si>
  <si>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</si>
  <si>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</si>
  <si>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</si>
  <si>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</si>
  <si>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</si>
  <si>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</si>
  <si>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</si>
  <si>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</si>
  <si>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</si>
  <si>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</si>
  <si>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</si>
  <si>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</si>
  <si>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</si>
  <si>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</si>
  <si>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</si>
  <si>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</si>
  <si>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</si>
  <si>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</si>
  <si>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</si>
  <si>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</si>
  <si>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</si>
  <si>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</si>
  <si>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</si>
  <si>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</si>
  <si>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</si>
  <si>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</si>
  <si>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</si>
  <si>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</si>
  <si>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</si>
  <si>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</si>
  <si>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</si>
  <si>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</si>
  <si>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</si>
  <si>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</si>
  <si>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</si>
  <si>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</si>
  <si>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</si>
  <si>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</si>
  <si>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</si>
  <si>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</si>
  <si>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</si>
  <si>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</si>
  <si>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</si>
  <si>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</si>
  <si>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</si>
  <si>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</si>
  <si>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</si>
  <si>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</si>
  <si>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</si>
  <si>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</si>
  <si>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</si>
  <si>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</si>
  <si>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</si>
  <si>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</si>
  <si>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</si>
  <si>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</si>
  <si>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</si>
  <si>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</si>
  <si>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</si>
  <si>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</si>
  <si>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</si>
  <si>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</si>
  <si>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</si>
  <si>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</si>
  <si>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</si>
  <si>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</si>
  <si>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</si>
  <si>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</si>
  <si>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</si>
  <si>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</si>
  <si>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</si>
  <si>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</si>
  <si>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</si>
  <si>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</si>
  <si>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</si>
  <si>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</si>
  <si>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</si>
  <si>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</si>
  <si>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</si>
  <si>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</si>
  <si>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</si>
  <si>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</si>
  <si>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</si>
  <si>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</si>
  <si>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</si>
  <si>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</si>
  <si>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</si>
  <si>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</si>
  <si>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</si>
  <si>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</si>
  <si>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</si>
  <si>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</si>
  <si>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</si>
  <si>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</si>
  <si>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</si>
  <si>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</si>
  <si>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</si>
  <si>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</si>
  <si>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</si>
  <si>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</si>
  <si>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</si>
  <si>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</si>
  <si>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</si>
  <si>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</si>
  <si>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</si>
  <si>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</si>
  <si>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</si>
  <si>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</si>
  <si>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</si>
  <si>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</si>
  <si>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</si>
  <si>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</si>
  <si>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</si>
  <si>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</si>
  <si>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</si>
  <si>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</si>
  <si>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</si>
  <si>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</si>
  <si>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</si>
  <si>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</si>
  <si>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</si>
  <si>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</si>
  <si>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</si>
  <si>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</si>
  <si>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</si>
  <si>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</si>
  <si>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</si>
  <si>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</si>
  <si>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</si>
  <si>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</si>
  <si>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</si>
  <si>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</si>
  <si>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</si>
  <si>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</si>
  <si>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</si>
  <si>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</si>
  <si>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</si>
  <si>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</si>
  <si>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</si>
  <si>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</si>
  <si>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</si>
  <si>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</si>
  <si>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</si>
  <si>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</si>
  <si>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</si>
  <si>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</si>
  <si>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</si>
  <si>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</si>
  <si>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</si>
  <si>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</si>
  <si>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</si>
  <si>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</si>
  <si>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</si>
  <si>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</si>
  <si>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</si>
  <si>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</si>
  <si>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</si>
  <si>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</si>
  <si>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</si>
  <si>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</si>
  <si>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</si>
  <si>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</si>
  <si>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</si>
  <si>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</si>
  <si>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</si>
  <si>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</si>
  <si>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</si>
  <si>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</si>
  <si>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</si>
  <si>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</si>
  <si>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</si>
  <si>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</si>
  <si>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</si>
  <si>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</si>
  <si>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</si>
  <si>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</si>
  <si>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</si>
  <si>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</si>
  <si>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</si>
  <si>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</si>
  <si>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</si>
  <si>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</si>
  <si>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</si>
  <si>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</si>
  <si>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</si>
  <si>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</si>
  <si>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</si>
  <si>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</si>
  <si>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</si>
  <si>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</si>
  <si>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</si>
  <si>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</si>
  <si>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</si>
  <si>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</si>
  <si>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</si>
  <si>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</si>
  <si>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</si>
  <si>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</si>
  <si>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</si>
  <si>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</si>
  <si>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</si>
  <si>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</si>
  <si>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</si>
  <si>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</si>
  <si>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</si>
  <si>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</si>
  <si>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</si>
  <si>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</si>
  <si>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</si>
  <si>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</si>
  <si>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</si>
  <si>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</si>
  <si>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</si>
  <si>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</si>
  <si>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</si>
  <si>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</si>
  <si>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</si>
  <si>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</si>
  <si>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</si>
  <si>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</si>
  <si>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</si>
  <si>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</si>
  <si>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</si>
  <si>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</si>
  <si>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</si>
  <si>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</si>
  <si>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</si>
  <si>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</si>
  <si>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</si>
  <si>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</si>
  <si>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</si>
  <si>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</si>
  <si>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</si>
  <si>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</si>
  <si>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</si>
  <si>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</si>
  <si>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</si>
  <si>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</si>
  <si>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</si>
  <si>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</si>
  <si>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</si>
  <si>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</si>
  <si>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</si>
  <si>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</si>
  <si>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</si>
  <si>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</si>
  <si>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</si>
  <si>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</si>
  <si>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</si>
  <si>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</si>
  <si>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</si>
  <si>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</si>
  <si>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</si>
  <si>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</si>
  <si>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</si>
  <si>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</si>
  <si>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</si>
  <si>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</si>
  <si>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</si>
  <si>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</si>
  <si>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</si>
  <si>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</si>
  <si>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</si>
  <si>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</si>
  <si>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</si>
  <si>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</si>
  <si>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</si>
  <si>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</si>
  <si>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</si>
  <si>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</si>
  <si>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</si>
  <si>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</si>
  <si>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</si>
  <si>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</si>
  <si>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</si>
  <si>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</si>
  <si>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</si>
  <si>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</si>
  <si>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</si>
  <si>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</si>
  <si>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</si>
  <si>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</si>
  <si>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</si>
  <si>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</si>
  <si>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</si>
  <si>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</si>
  <si>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</si>
  <si>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</si>
  <si>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</si>
  <si>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</si>
  <si>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</si>
  <si>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</si>
  <si>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</si>
  <si>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</si>
  <si>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</si>
  <si>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</si>
  <si>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</si>
  <si>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</si>
  <si>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</si>
  <si>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</si>
  <si>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</si>
  <si>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</si>
  <si>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</si>
  <si>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</si>
  <si>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</si>
  <si>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</si>
  <si>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</si>
  <si>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</si>
  <si>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</si>
  <si>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</si>
  <si>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</si>
  <si>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</si>
  <si>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</si>
  <si>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</si>
  <si>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</si>
  <si>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</si>
  <si>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</si>
  <si>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</si>
  <si>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</si>
  <si>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</si>
  <si>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</si>
  <si>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</si>
  <si>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</si>
  <si>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</si>
  <si>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</si>
  <si>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</si>
  <si>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</si>
  <si>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</si>
  <si>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</si>
  <si>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</si>
  <si>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</si>
  <si>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</si>
  <si>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</si>
  <si>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</si>
  <si>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</si>
  <si>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</si>
  <si>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</si>
  <si>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</si>
  <si>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</si>
  <si>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</si>
  <si>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</si>
  <si>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</si>
  <si>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</si>
  <si>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</si>
  <si>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</si>
  <si>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</si>
  <si>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</si>
  <si>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</si>
  <si>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</si>
  <si>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</si>
  <si>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</si>
  <si>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</si>
  <si>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</si>
  <si>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</si>
  <si>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</si>
  <si>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</si>
  <si>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</si>
  <si>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</si>
  <si>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</si>
  <si>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</si>
  <si>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</si>
  <si>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</si>
  <si>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</si>
  <si>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</si>
  <si>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</si>
  <si>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</si>
  <si>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</si>
  <si>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</si>
  <si>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</si>
  <si>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</si>
  <si>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</si>
  <si>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</si>
  <si>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</si>
  <si>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</si>
  <si>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</si>
  <si>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</si>
  <si>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</si>
  <si>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</si>
  <si>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</si>
  <si>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</si>
  <si>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</si>
  <si>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</si>
  <si>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</si>
  <si>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</si>
  <si>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</si>
  <si>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</si>
  <si>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</si>
  <si>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</si>
  <si>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</si>
  <si>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</si>
  <si>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</si>
  <si>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</si>
  <si>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</si>
  <si>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</si>
  <si>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</si>
  <si>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</si>
  <si>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</si>
  <si>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</si>
  <si>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</si>
  <si>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</si>
  <si>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</si>
  <si>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</si>
  <si>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</si>
  <si>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</si>
  <si>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</si>
  <si>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</si>
  <si>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</si>
  <si>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</si>
  <si>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</si>
  <si>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</si>
  <si>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</si>
  <si>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</si>
  <si>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</si>
  <si>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</si>
  <si>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</si>
  <si>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</si>
  <si>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</si>
  <si>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</si>
  <si>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</si>
  <si>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</si>
  <si>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</si>
  <si>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</si>
  <si>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</si>
  <si>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</si>
  <si>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</si>
  <si>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</si>
  <si>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</si>
  <si>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</si>
  <si>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</si>
  <si>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</si>
  <si>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</si>
  <si>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</si>
  <si>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</si>
  <si>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</si>
  <si>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</si>
  <si>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</si>
  <si>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</si>
  <si>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</si>
  <si>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</si>
  <si>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</si>
  <si>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</si>
  <si>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</si>
  <si>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</si>
  <si>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</si>
  <si>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</si>
  <si>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</si>
  <si>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</si>
  <si>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</si>
  <si>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</si>
  <si>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</si>
  <si>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</si>
  <si>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</si>
  <si>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</si>
  <si>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</si>
  <si>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</si>
  <si>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</si>
  <si>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</si>
  <si>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</si>
  <si>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</si>
  <si>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</si>
  <si>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</si>
  <si>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</si>
  <si>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</si>
  <si>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</si>
  <si>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</si>
  <si>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</si>
  <si>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</si>
  <si>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</si>
  <si>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</si>
  <si>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</si>
  <si>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</si>
  <si>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</si>
  <si>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</si>
  <si>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</si>
  <si>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</si>
  <si>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</si>
  <si>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</si>
  <si>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</si>
  <si>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</si>
  <si>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</si>
  <si>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</si>
  <si>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</si>
  <si>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</si>
  <si>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</si>
  <si>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</si>
  <si>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</si>
  <si>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</si>
  <si>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</si>
  <si>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</si>
  <si>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</si>
  <si>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</si>
  <si>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</si>
  <si>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</si>
  <si>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</si>
  <si>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</si>
  <si>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</si>
  <si>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</si>
  <si>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</si>
  <si>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</si>
  <si>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</si>
  <si>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</si>
  <si>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</si>
  <si>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</si>
  <si>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</si>
  <si>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</si>
  <si>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</si>
  <si>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</si>
  <si>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</si>
  <si>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</si>
  <si>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</si>
  <si>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</si>
  <si>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</si>
  <si>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</si>
  <si>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</si>
  <si>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</si>
  <si>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</si>
  <si>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</si>
  <si>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</si>
  <si>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</si>
  <si>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</si>
  <si>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</si>
  <si>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</si>
  <si>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</si>
  <si>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</si>
  <si>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</si>
  <si>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</si>
  <si>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</si>
  <si>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</si>
  <si>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</si>
  <si>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</si>
  <si>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</si>
  <si>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</si>
  <si>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</si>
  <si>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</si>
  <si>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</si>
  <si>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</si>
  <si>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</si>
  <si>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</si>
  <si>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</si>
  <si>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</si>
  <si>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</si>
  <si>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</si>
  <si>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</si>
  <si>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</si>
  <si>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</si>
  <si>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</si>
  <si>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</si>
  <si>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</si>
  <si>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</si>
  <si>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</si>
  <si>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</si>
  <si>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</si>
  <si>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</si>
  <si>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</si>
  <si>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</si>
  <si>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</si>
  <si>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</si>
  <si>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</si>
  <si>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</si>
  <si>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PCM-20251120-00000922</t>
  </si>
  <si>
    <t>ETA 120min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</si>
  <si>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</si>
  <si>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</si>
  <si>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</si>
  <si>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</si>
  <si>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</si>
  <si>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</si>
  <si>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</si>
  <si>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</si>
  <si>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</si>
  <si>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</si>
  <si>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</si>
  <si>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</si>
  <si>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</si>
  <si>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</si>
  <si>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</si>
  <si>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</si>
  <si>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</si>
  <si>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</si>
  <si>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</si>
  <si>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</si>
  <si>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</si>
  <si>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</si>
  <si>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</si>
  <si>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</si>
  <si>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</si>
  <si>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</si>
  <si>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</si>
  <si>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</si>
  <si>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</si>
  <si>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</si>
  <si>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</si>
  <si>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</si>
  <si>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</si>
  <si>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</si>
  <si>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</si>
  <si>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</si>
  <si>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</si>
  <si>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</si>
  <si>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</si>
  <si>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</si>
  <si>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</si>
  <si>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</si>
  <si>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</si>
  <si>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</si>
  <si>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</si>
  <si>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</si>
  <si>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</si>
  <si>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</si>
  <si>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</si>
  <si>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</si>
  <si>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</si>
  <si>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</si>
  <si>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</si>
  <si>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</si>
  <si>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</si>
  <si>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</si>
  <si>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</si>
  <si>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</si>
  <si>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</si>
  <si>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</si>
  <si>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</si>
  <si>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</si>
  <si>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</si>
  <si>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</si>
  <si>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</si>
  <si>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</si>
  <si>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</si>
  <si>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</si>
  <si>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</si>
  <si>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</si>
  <si>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</si>
  <si>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</si>
  <si>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</si>
  <si>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</si>
  <si>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</si>
  <si>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</si>
  <si>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</si>
  <si>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</si>
  <si>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</si>
  <si>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</si>
  <si>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</si>
  <si>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</si>
  <si>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</si>
  <si>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</si>
  <si>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</si>
  <si>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PCM-20251120-00000555</t>
  </si>
  <si>
    <t>Sceco power cut due to contract issue with Sceco company,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</si>
  <si>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</si>
  <si>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</si>
  <si>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</si>
  <si>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</si>
  <si>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</si>
  <si>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</si>
  <si>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</si>
  <si>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</si>
  <si>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</si>
  <si>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EM Team at site checking</t>
  </si>
  <si>
    <t>PCM-20251120-00000889</t>
  </si>
  <si>
    <t>PCM-20251120-00000897</t>
  </si>
  <si>
    <t>team on the way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</si>
</sst>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1" totalsRowShown="0" headerRowDxfId="157" dataDxfId="156" headerRowBorderDxfId="154" tableBorderDxfId="155" totalsRowBorderDxfId="153">
  <autoFilter ref="A1:CJ17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0" totalsRowShown="0" headerRowDxfId="48" dataDxfId="47" headerRowBorderDxfId="45" tableBorderDxfId="46" totalsRowBorderDxfId="44">
  <autoFilter ref="A1:L4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2" totalsRowShown="0" headerRowDxfId="31" dataDxfId="30" headerRowBorderDxfId="28" tableBorderDxfId="29">
  <autoFilter ref="A1:L1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8"/>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318.52034270833246</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4</v>
      </c>
      <c r="D3" s="133" t="s">
        <v>13239</v>
      </c>
      <c r="E3" s="63" t="s">
        <v>39021</v>
      </c>
      <c r="F3" s="143">
        <v>45981.434618055559</v>
      </c>
      <c r="G3" s="144">
        <f ca="1">IFERROR(NOW()-F3,"-")</f>
        <v>3.4150578700064216E-2</v>
      </c>
      <c r="H3" s="143">
        <v>45981.428472222222</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45981.468768634259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45981.468768634259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45981.468768634259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45981.468768634259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45981.468768634259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45981.468768634259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45981.468768634259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45981.468768634259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45981.468768634259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45981.468768634259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45981.468768634259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45981.468768634259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45981.468768634259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45981.468768634259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45981.468768634259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45981.468768634259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45981.468768634259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45981.468768634259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45981.468768634259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45981.468768634259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45981.468768634259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45981.468768634259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45981.468768634259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45981.468768634259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45981.468768634259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45981.468768634259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45981.468768634259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45981.468768634259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45981.468768634259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45981.468768634259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45981.468768634259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45981.468768634259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45981.468768634259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45981.468768634259</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45981.468768634259</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45981.468768634259</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45981.468768634259</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45981.468768634259</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45981.468768634259</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45981.468768634259</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45981.468768634259</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45981.468768634259</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45981.468768634259</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45981.468768634259</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45981.468768634259</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45981.468768634259</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45981.468768634259</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45981.468768634259</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45981.468768634259</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45981.468768634259</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45981.468768634259</v>
      </c>
      <c r="H54" s="143"/>
      <c r="I54" s="141" t="str">
        <f>IFERROR(VLOOKUP(D54,DB!A:F,6,0),"")</f>
        <v/>
      </c>
      <c r="J54" s="141" t="str">
        <f>IFERROR(VLOOKUP(D54,DB!A:G,7,0),"")</f>
        <v/>
      </c>
      <c r="K54" s="145"/>
      <c r="L54" s="146" t="str">
        <f>IFERROR(VLOOKUP(D54,DB!A:I,9,0),"")</f>
        <v/>
      </c>
    </row>
    <row r="55" spans="1:12" ht="15" customHeight="1">
      <c r="A55" s="140"/>
      <c r="B55" s="141" t="str">
        <f>IFERROR(VLOOKUP(D55,DB!A:K,11,0),"")</f>
        <v/>
      </c>
      <c r="C55" s="141"/>
      <c r="D55" s="133"/>
      <c r="E55" s="142"/>
      <c r="F55" s="143"/>
      <c r="G55" s="144">
        <f ca="1">IFERROR(NOW()-F55,"-")</f>
        <v>45981.468768634259</v>
      </c>
      <c r="H55" s="143"/>
      <c r="I55" s="141" t="str">
        <f>IFERROR(VLOOKUP(D55,DB!A:F,6,0),"")</f>
        <v/>
      </c>
      <c r="J55" s="141" t="str">
        <f>IFERROR(VLOOKUP(D55,DB!A:G,7,0),"")</f>
        <v/>
      </c>
      <c r="K55" s="145"/>
      <c r="L55" s="146" t="str">
        <f>IFERROR(VLOOKUP(D55,DB!A:I,9,0),"")</f>
        <v/>
      </c>
    </row>
    <row r="56" spans="1:12" ht="15" customHeight="1">
      <c r="A56" s="140"/>
      <c r="B56" s="141" t="str">
        <f>IFERROR(VLOOKUP(D56,DB!A:K,11,0),"")</f>
        <v/>
      </c>
      <c r="C56" s="141"/>
      <c r="D56" s="133"/>
      <c r="E56" s="142"/>
      <c r="F56" s="143"/>
      <c r="G56" s="144">
        <f ca="1">IFERROR(NOW()-F56,"-")</f>
        <v>45981.468768634259</v>
      </c>
      <c r="H56" s="143"/>
      <c r="I56" s="141" t="str">
        <f>IFERROR(VLOOKUP(D56,DB!A:F,6,0),"")</f>
        <v/>
      </c>
      <c r="J56" s="141" t="str">
        <f>IFERROR(VLOOKUP(D56,DB!A:G,7,0),"")</f>
        <v/>
      </c>
      <c r="K56" s="145"/>
      <c r="L56" s="146" t="str">
        <f>IFERROR(VLOOKUP(D56,DB!A:I,9,0),"")</f>
        <v/>
      </c>
    </row>
    <row r="57" spans="1:12" ht="15" customHeight="1">
      <c r="A57" s="140"/>
      <c r="B57" s="141" t="str">
        <f>IFERROR(VLOOKUP(D57,DB!A:K,11,0),"")</f>
        <v/>
      </c>
      <c r="C57" s="141"/>
      <c r="D57" s="133"/>
      <c r="E57" s="142"/>
      <c r="F57" s="143"/>
      <c r="G57" s="144">
        <f ca="1">IFERROR(NOW()-F57,"-")</f>
        <v>45981.468768634259</v>
      </c>
      <c r="H57" s="143"/>
      <c r="I57" s="141" t="str">
        <f>IFERROR(VLOOKUP(D57,DB!A:F,6,0),"")</f>
        <v/>
      </c>
      <c r="J57" s="141" t="str">
        <f>IFERROR(VLOOKUP(D57,DB!A:G,7,0),"")</f>
        <v/>
      </c>
      <c r="K57" s="145"/>
      <c r="L57" s="146" t="str">
        <f>IFERROR(VLOOKUP(D57,DB!A:I,9,0),"")</f>
        <v/>
      </c>
    </row>
    <row r="58" spans="1:12" ht="15" customHeight="1">
      <c r="A58" s="147"/>
      <c r="B58" s="134" t="str">
        <f>IFERROR(VLOOKUP(D58,DB!A:K,11,0),"")</f>
        <v/>
      </c>
      <c r="C58" s="134"/>
      <c r="D58" s="148"/>
      <c r="E58" s="135"/>
      <c r="F58" s="136"/>
      <c r="G58" s="137">
        <f ca="1">IFERROR(NOW()-F58,"-")</f>
        <v>45981.468768634259</v>
      </c>
      <c r="H58" s="136"/>
      <c r="I58" s="134" t="str">
        <f>IFERROR(VLOOKUP(D58,DB!A:F,6,0),"")</f>
        <v/>
      </c>
      <c r="J58" s="134" t="str">
        <f>IFERROR(VLOOKUP(D58,DB!A:G,7,0),"")</f>
        <v/>
      </c>
      <c r="K58" s="138"/>
      <c r="L58" s="139" t="str">
        <f>IFERROR(VLOOKUP(D58,DB!A:I,9,0),"")</f>
        <v/>
      </c>
    </row>
  </sheetData>
  <customSheetViews>
    <customSheetView guid="{F6042A99-DD27-4453-835D-0834D95730CC}" filter="1" showAutoFilter="1">
      <pageMargins left="0" right="0" top="0" bottom="0" header="0" footer="0"/>
      <autoFilter ref="B1:M1" xr:uid="{525066DE-F341-4C71-8A58-82F2E09E43BB}"/>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1"/>
  <sheetViews>
    <sheetView workbookViewId="0">
      <pane ySplit="1" topLeftCell="J9"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156.46893067129713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45981.468768634259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45981.468768634259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45981.468768634259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45981.468768634259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45981.468768634259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45981.468768634259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45981.468768634259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45981.468768634259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45981.468768634259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45981.468768634259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45981.468768634259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45981.468768634259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45981.468768634259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45981.468768634259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45981.468768634259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45981.468768634259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45981.468768634259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45981.468768634259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45981.468768634259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45981.468768634259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45981.468768634259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45981.468768634259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45981.468768634259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45981.468768634259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45981.468768634259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45981.468768634259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45981.468768634259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45981.468768634259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45981.468768634259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45981.468768634259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45981.468768634259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45981.468768634259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45981.468768634259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45981.468768634259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45981.468768634259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45981.468768634259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45981.468768634259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45981.468768634259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45981.468768634259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45981.468768634259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45981.468768634259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45981.468768634259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45981.468768634259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45981.468768634259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45981.468768634259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45981.468768634259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45981.468768634259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45981.468768634259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45981.468768634259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45981.468768634259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45981.468768634259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45981.468768634259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45981.468768634259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45981.468768634259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45981.468768634259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45981.468768634259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45981.468768634259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45981.468768634259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45981.468768634259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45981.468768634259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45981.468768634259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45981.468768634259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45981.468768634259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45981.468768634259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45981.468768634259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45981.468768634259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45981.468768634259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45981.468768634259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45981.468768634259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45981.468768634259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45981.468768634259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45981.468768634259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45981.468768634259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45981.468768634259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45981.468768634259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45981.468768634259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45981.468768634259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45981.468768634259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45981.468768634259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45981.468768634259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45981.468768634259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45981.468768634259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45981.468768634259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45981.468768634259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45981.468768634259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45981.468768634259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45981.468768634259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45981.468768634259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45981.468768634259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45981.468768634259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45981.468768634259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45981.468768634259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45981.468768634259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45981.468768634259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45981.468768634259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45981.468768634259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45981.468768634259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45981.468768634259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45981.468768634259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45981.468768634259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45981.468768634259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45981.468768634259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45981.468768634259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45981.468768634259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45981.468768634259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45981.468768634259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45981.468768634259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45981.468768634259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45981.468768634259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45981.468768634259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45981.468768634259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45981.468768634259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45981.468768634259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45981.468768634259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45981.468768634259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45981.468768634259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45981.468768634259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45981.468768634259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45981.468768634259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45981.468768634259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45981.468768634259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45981.468768634259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45981.468768634259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45981.468768634259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45981.468768634259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45981.468768634259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45981.468768634259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45981.468768634259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45981.468768634259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45981.468768634259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45981.468768634259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45981.468768634259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45981.468768634259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45981.468768634259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45981.468768634259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45981.468768634259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45981.468768634259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45981.468768634259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45981.468768634259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45981.468768634259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45981.468768634259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45981.468768634259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45981.468768634259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45981.468768634259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45981.468768634259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45981.468768634259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45981.468768634259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45981.468768634259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45981.468768634259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45981.468768634259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45981.468768634259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45981.468768634259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45981.468768634259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45981.468768634259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45981.468768634259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45981.468768634259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45981.468768634259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45981.468768634259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45981.468768634259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45981.468768634259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45981.468768634259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45981.468768634259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45981.468768634259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45981.468768634259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45981.468768634259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45981.468768634259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45981.468768634259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45981.468768634259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sheetData>
  <dataValidations count="2">
    <dataValidation allowBlank="1" showInputMessage="1" showErrorMessage="1" sqref="E1" xr:uid="{4D935161-CDD3-4592-B877-3FB59C99E142}"/>
    <dataValidation type="list" allowBlank="1" showInputMessage="1" showErrorMessage="1" sqref="E3:E1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45981.468768634259</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45981.468768634259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45981.468768634259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45981.468768634259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45981.468768634259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45981.468768634259</v>
      </c>
      <c r="H7" s="22"/>
      <c r="I7" s="19" t="str">
        <f>IFERROR(VLOOKUP(D7,DB!A:F,6,0),"")</f>
        <v/>
      </c>
      <c r="J7" s="18" t="str">
        <f>IFERROR(VLOOKUP(D7,DB!A:G,7,0),"")</f>
        <v/>
      </c>
      <c r="K7" s="45"/>
      <c r="L7" s="23" t="str">
        <f>IFERROR(VLOOKUP(D7,DB!A:I,9,0),"")</f>
        <v/>
      </c>
    </row>
    <row r="8" spans="1:13" ht="15" customHeight="1">
      <c r="A8" s="19"/>
      <c r="B8" s="61" t="str">
        <f>IFERROR(VLOOKUP(D8,DB!A:K,11,0),"")</f>
        <v/>
      </c>
      <c r="C8" s="18"/>
      <c r="D8" s="18" t="s">
        <v>39107</v>
      </c>
      <c r="E8" s="18"/>
      <c r="F8" s="20"/>
      <c r="G8" s="21">
        <f t="shared" ca="1" si="0"/>
        <v>45981.468768634259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45981.468768634259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45981.468768634259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45981.468768634259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45981.468768634259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45981.468768634259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45981.468768634259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45981.468768634259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45981.468768634259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45981.468768634259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45981.468768634259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45981.468768634259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45981.468768634259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45981.468768634259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45981.468768634259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45981.468768634259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45981.468768634259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45981.468768634259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45981.468768634259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45981.468768634259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45981.468768634259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45981.468768634259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45981.468768634259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45981.468768634259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45981.468768634259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45981.468768634259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45981.468768634259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45981.468768634259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45981.468768634259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45981.468768634259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45981.468768634259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45981.468768634259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45981.468768634259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45981.468768634259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45981.468768634259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45981.468768634259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45981.468768634259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45981.468768634259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45981.468768634259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45981.468768634259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45981.468768634259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45981.468768634259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45981.468768634259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45981.468768634259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45981.468768634259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45981.468768634259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45981.468768634259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45981.468768634259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45981.468768634259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45981.468768634259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45981.468768634259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45981.468768634259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45981.468768634259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45981.468768634259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45981.468768634259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45981.468768634259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45981.468768634259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45981.468768634259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45981.468768634259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45981.468768634259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45981.468768634259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45981.468768634259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45981.468768634259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45981.468768634259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45981.468768634259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45981.468768634259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45981.468768634259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45981.468768634259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45981.468768634259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45981.468768634259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45981.468768634259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45981.468768634259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45981.468768634259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45981.468768634259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45981.468768634259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45981.468768634259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45981.468768634259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45981.468768634259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45981.468768634259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45981.468768634259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45981.468768634259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45981.468768634259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45981.468768634259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45981.468768634259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45981.468768634259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45981.468768634259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45981.468768634259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45981.468768634259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45981.468768634259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45981.468768634259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45981.468768634259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45981.468768634259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45981.468768634259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45981.468768634259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45981.468768634259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45981.468768634259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45981.468768634259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45981.468768634259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45981.468768634259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45981.468768634259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45981.468768634259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45981.468768634259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45981.468768634259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45981.468768634259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45981.468768634259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45981.468768634259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45981.468768634259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45981.468768634259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45981.468768634259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45981.468768634259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45981.468768634259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45981.468768634259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45981.468768634259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45981.468768634259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45981.468768634259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45981.468768634259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45981.468768634259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45981.468768634259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45981.468768634259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45981.468768634259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45981.468768634259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45981.468768634259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45981.468768634259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45981.468768634259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45981.468768634259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45981.468768634259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45981.468768634259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45981.468768634259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45981.468768634259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45981.468768634259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45981.468768634259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45981.468768634259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45981.468768634259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45981.468768634259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45981.468768634259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45981.468768634259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45981.468768634259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45981.468768634259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45981.468768634259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45981.468768634259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45981.468768634259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45981.468768634259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45981.468768634259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45981.468768634259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45981.468768634259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45981.468768634259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45981.468768634259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45981.468768634259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45981.468768634259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45981.468768634259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45981.468768634259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45981.468768634259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45981.468768634259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45981.468768634259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45981.468768634259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45981.468768634259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45981.468768634259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45981.468768634259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45981.468768634259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45981.468768634259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45981.468768634259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45981.468768634259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45981.468768634259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45981.468768634259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45981.468768634259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45981.468768634259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45981.468768634259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45981.468768634259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45981.468768634259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45981.468768634259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45981.468768634259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45981.468768634259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45981.468768634259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45981.468768634259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45981.468768634259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45981.468768634259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45981.468768634259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45981.468768634259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45981.468768634259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45981.468768634259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45981.468768634259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45981.468768634259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45981.468768634259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45981.468768634259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45981.468768634259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45981.468768634259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45981.468768634259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45981.468768634259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45981.468768634259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45981.468768634259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45981.468768634259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45981.468768634259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45981.468768634259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45981.468768634259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45981.468768634259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45981.468768634259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45981.468768634259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45981.468768634259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45981.468768634259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45981.468768634259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45981.468768634259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45981.468768634259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45981.468768634259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45981.468768634259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45981.468768634259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45981.468768634259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45981.468768634259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45981.468768634259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45981.468768634259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45981.468768634259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45981.468768634259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45981.468768634259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45981.468768634259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45981.468768634259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45981.468768634259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45981.468768634259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45981.468768634259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45981.468768634259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45981.468768634259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45981.468768634259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45981.468768634259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45981.468768634259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45981.468768634259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45981.468768634259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45981.468768634259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45981.468768634259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45981.468768634259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45981.468768634259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45981.468768634259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45981.468768634259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45981.468768634259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45981.468768634259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45981.468768634259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45981.468768634259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45981.468768634259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45981.468768634259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45981.468768634259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45981.468768634259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45981.468768634259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45981.468768634259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45981.468768634259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45981.468768634259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45981.468768634259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45981.468768634259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45981.468768634259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45981.468768634259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45981.468768634259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45981.468768634259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45981.468768634259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45981.468768634259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45981.468768634259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45981.468768634259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45981.468768634259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45981.468768634259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45981.468768634259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45981.468768634259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45981.468768634259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45981.468768634259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45981.468768634259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45981.468768634259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45981.468768634259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45981.468768634259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45981.468768634259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45981.468768634259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45981.468768634259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45981.468768634259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45981.468768634259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45981.468768634259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45981.468768634259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45981.468768634259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45981.468768634259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45981.468768634259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45981.468768634259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45981.468768634259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45981.468768634259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45981.468768634259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45981.468768634259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45981.468768634259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45981.468768634259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45981.468768634259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45981.468768634259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45981.468768634259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45981.468768634259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45981.468768634259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45981.468768634259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45981.468768634259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45981.468768634259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45981.468768634259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45981.468768634259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45981.468768634259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45981.468768634259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45981.468768634259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45981.468768634259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45981.468768634259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45981.468768634259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45981.468768634259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45981.468768634259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45981.468768634259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45981.468768634259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45981.468768634259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45981.468768634259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45981.468768634259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45981.468768634259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45981.468768634259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45981.468768634259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45981.468768634259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45981.468768634259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45981.468768634259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45981.468768634259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45981.468768634259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45981.468768634259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45981.468768634259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45981.468768634259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45981.468768634259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45981.468768634259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45981.468768634259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45981.468768634259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45981.468768634259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45981.468768634259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45981.468768634259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45981.468768634259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45981.468768634259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45981.468768634259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45981.468768634259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45981.468768634259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45981.468768634259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45981.468768634259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45981.468768634259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45981.468768634259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45981.468768634259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45981.468768634259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45981.468768634259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45981.468768634259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45981.468768634259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45981.468768634259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45981.468768634259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45981.468768634259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45981.468768634259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45981.468768634259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45981.468768634259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45981.468768634259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45981.468768634259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45981.468768634259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45981.468768634259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45981.468768634259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45981.468768634259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45981.468768634259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45981.468768634259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45981.468768634259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45981.468768634259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45981.468768634259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45981.468768634259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45981.468768634259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45981.468768634259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45981.468768634259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45981.468768634259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45981.468768634259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45981.468768634259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45981.468768634259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45981.468768634259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45981.468768634259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45981.468768634259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45981.468768634259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45981.468768634259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45981.468768634259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45981.468768634259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45981.468768634259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45981.468768634259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45981.468768634259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45981.468768634259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45981.468768634259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45981.468768634259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45981.468768634259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45981.468768634259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45981.468768634259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45981.468768634259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45981.468768634259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45981.468768634259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45981.468768634259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45981.468768634259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45981.468768634259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45981.468768634259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45981.468768634259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45981.468768634259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45981.468768634259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45981.468768634259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45981.468768634259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45981.468768634259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45981.468768634259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45981.468768634259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45981.468768634259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45981.468768634259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45981.468768634259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45981.468768634259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45981.468768634259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45981.468768634259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45981.468768634259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45981.468768634259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45981.468768634259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45981.468768634259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45981.468768634259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45981.468768634259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45981.468768634259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45981.468768634259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45981.468768634259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45981.468768634259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45981.468768634259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45981.468768634259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45981.468768634259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45981.468768634259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45981.468768634259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45981.468768634259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45981.468768634259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45981.468768634259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45981.468768634259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45981.468768634259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45981.468768634259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45981.468768634259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45981.468768634259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45981.468768634259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45981.468768634259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45981.468768634259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45981.468768634259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45981.468768634259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45981.468768634259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45981.468768634259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45981.468768634259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45981.468768634259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45981.468768634259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45981.468768634259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45981.468768634259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45981.468768634259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45981.468768634259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45981.468768634259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45981.468768634259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45981.468768634259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45981.468768634259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45981.468768634259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45981.468768634259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45981.468768634259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45981.468768634259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45981.468768634259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45981.468768634259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45981.468768634259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45981.468768634259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45981.468768634259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45981.468768634259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45981.468768634259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45981.468768634259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45981.468768634259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45981.468768634259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45981.468768634259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45981.468768634259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45981.468768634259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45981.468768634259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45981.468768634259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45981.468768634259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45981.468768634259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45981.468768634259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45981.468768634259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45981.468768634259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45981.468768634259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45981.468768634259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45981.468768634259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45981.468768634259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45981.468768634259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45981.468768634259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45981.468768634259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45981.468768634259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45981.468768634259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45981.468768634259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45981.468768634259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45981.468768634259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45981.468768634259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45981.468768634259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45981.468768634259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45981.468768634259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45981.468768634259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45981.468768634259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45981.468768634259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45981.468768634259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45981.468768634259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45981.468768634259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45981.468768634259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45981.468768634259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45981.468768634259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45981.468768634259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45981.468768634259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45981.468768634259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45981.468768634259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45981.468768634259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45981.468768634259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45981.468768634259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45981.468768634259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45981.468768634259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45981.468768634259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45981.468768634259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45981.468768634259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45981.468768634259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45981.468768634259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45981.468768634259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45981.468768634259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45981.468768634259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45981.468768634259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45981.468768634259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45981.468768634259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45981.468768634259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45981.468768634259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45981.468768634259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45981.468768634259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45981.468768634259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45981.468768634259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45981.468768634259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45981.468768634259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45981.468768634259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45981.468768634259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45981.468768634259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45981.468768634259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45981.468768634259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45981.468768634259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45981.468768634259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45981.468768634259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45981.468768634259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45981.468768634259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45981.468768634259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45981.468768634259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45981.468768634259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45981.468768634259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45981.468768634259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45981.468768634259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45981.468768634259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45981.468768634259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45981.468768634259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45981.468768634259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45981.468768634259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45981.468768634259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45981.468768634259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45981.468768634259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45981.468768634259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45981.468768634259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45981.468768634259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45981.468768634259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45981.468768634259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45981.468768634259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45981.468768634259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45981.468768634259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45981.468768634259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45981.468768634259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45981.468768634259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45981.468768634259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45981.468768634259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45981.468768634259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45981.468768634259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45981.468768634259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45981.468768634259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45981.468768634259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45981.468768634259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45981.468768634259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45981.468768634259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45981.468768634259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45981.468768634259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45981.468768634259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45981.468768634259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45981.468768634259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45981.468768634259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45981.468768634259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45981.468768634259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45981.468768634259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45981.468768634259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45981.468768634259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45981.468768634259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45981.468768634259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45981.468768634259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45981.468768634259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45981.468768634259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45981.468768634259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45981.468768634259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45981.468768634259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45981.468768634259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45981.468768634259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45981.468768634259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45981.468768634259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45981.468768634259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45981.468768634259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45981.468768634259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45981.468768634259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45981.468768634259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45981.468768634259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45981.468768634259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45981.468768634259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45981.468768634259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45981.468768634259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45981.468768634259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45981.468768634259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45981.468768634259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45981.468768634259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45981.468768634259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45981.468768634259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45981.468768634259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45981.468768634259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45981.468768634259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45981.468768634259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45981.468768634259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45981.468768634259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45981.468768634259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45981.468768634259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45981.468768634259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45981.468768634259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45981.468768634259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45981.468768634259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45981.468768634259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45981.468768634259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45981.468768634259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45981.468768634259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45981.468768634259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45981.468768634259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45981.468768634259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45981.468768634259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45981.468768634259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45981.468768634259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45981.468768634259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45981.468768634259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45981.468768634259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45981.468768634259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45981.468768634259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45981.468768634259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45981.468768634259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45981.468768634259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45981.468768634259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45981.468768634259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45981.468768634259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45981.468768634259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45981.468768634259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45981.468768634259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45981.468768634259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45981.468768634259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45981.468768634259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45981.468768634259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45981.468768634259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45981.468768634259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45981.468768634259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45981.468768634259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45981.468768634259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45981.468768634259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45981.468768634259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45981.468768634259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45981.468768634259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45981.468768634259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45981.468768634259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45981.468768634259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45981.468768634259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45981.468768634259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45981.468768634259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45981.468768634259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45981.468768634259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45981.468768634259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45981.468768634259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45981.468768634259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45981.468768634259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45981.468768634259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45981.468768634259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45981.468768634259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45981.468768634259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45981.468768634259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45981.468768634259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45981.468768634259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45981.468768634259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45981.468768634259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45981.468768634259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45981.468768634259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45981.468768634259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45981.468768634259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45981.468768634259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45981.468768634259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45981.468768634259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45981.468768634259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45981.468768634259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45981.468768634259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45981.468768634259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45981.468768634259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45981.468768634259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45981.468768634259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45981.468768634259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45981.468768634259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45981.468768634259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45981.468768634259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45981.468768634259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45981.468768634259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45981.468768634259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45981.468768634259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45981.468768634259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45981.468768634259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45981.468768634259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45981.468768634259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45981.468768634259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45981.468768634259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45981.468768634259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45981.468768634259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45981.468768634259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45981.468768634259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45981.468768634259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45981.468768634259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45981.468768634259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45981.468768634259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45981.468768634259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45981.468768634259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45981.468768634259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45981.468768634259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45981.468768634259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45981.468768634259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45981.468768634259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45981.468768634259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45981.468768634259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45981.468768634259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45981.468768634259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45981.468768634259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45981.468768634259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45981.468768634259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45981.468768634259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45981.468768634259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45981.468768634259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45981.468768634259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45981.468768634259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45981.468768634259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45981.468768634259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45981.468768634259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45981.468768634259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45981.468768634259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45981.468768634259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45981.468768634259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45981.468768634259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45981.468768634259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45981.468768634259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45981.468768634259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45981.468768634259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45981.468768634259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45981.468768634259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45981.468768634259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45981.468768634259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45981.468768634259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45981.468768634259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45981.468768634259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45981.468768634259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45981.468768634259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45981.468768634259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45981.468768634259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45981.468768634259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45981.468768634259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45981.468768634259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45981.468768634259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45981.468768634259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45981.468768634259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45981.468768634259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45981.468768634259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45981.468768634259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45981.468768634259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45981.468768634259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45981.468768634259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45981.468768634259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45981.468768634259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45981.468768634259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45981.468768634259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45981.468768634259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45981.468768634259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45981.468768634259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45981.468768634259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45981.468768634259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45981.468768634259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45981.468768634259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45981.468768634259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45981.468768634259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45981.468768634259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45981.468768634259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45981.468768634259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45981.468768634259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45981.468768634259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45981.468768634259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45981.468768634259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45981.468768634259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45981.468768634259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45981.468768634259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45981.468768634259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45981.468768634259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45981.468768634259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45981.468768634259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45981.468768634259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45981.468768634259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45981.468768634259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45981.468768634259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45981.468768634259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45981.468768634259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45981.468768634259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45981.468768634259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45981.468768634259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45981.468768634259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45981.468768634259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45981.468768634259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45981.468768634259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45981.468768634259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45981.468768634259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45981.468768634259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45981.468768634259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45981.468768634259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45981.468768634259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45981.468768634259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45981.468768634259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45981.468768634259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45981.468768634259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45981.468768634259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45981.468768634259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45981.468768634259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45981.468768634259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45981.468768634259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45981.468768634259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45981.468768634259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45981.468768634259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45981.468768634259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45981.468768634259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45981.468768634259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45981.468768634259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45981.468768634259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45981.468768634259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45981.468768634259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45981.468768634259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45981.468768634259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45981.468768634259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45981.468768634259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45981.468768634259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45981.468768634259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45981.468768634259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45981.468768634259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45981.468768634259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45981.468768634259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45981.468768634259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45981.468768634259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45981.468768634259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45981.468768634259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45981.468768634259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45981.468768634259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45981.468768634259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45981.468768634259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45981.468768634259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45981.468768634259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45981.468768634259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45981.468768634259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45981.468768634259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45981.468768634259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45981.468768634259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45981.468768634259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45981.468768634259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45981.468768634259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45981.468768634259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45981.468768634259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45981.468768634259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45981.468768634259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45981.468768634259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45981.468768634259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45981.468768634259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45981.468768634259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45981.468768634259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45981.468768634259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45981.468768634259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45981.468768634259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45981.468768634259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45981.468768634259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45981.468768634259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45981.468768634259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45981.468768634259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45981.468768634259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45981.468768634259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45981.468768634259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45981.468768634259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45981.468768634259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45981.468768634259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45981.468768634259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45981.468768634259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45981.468768634259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45981.468768634259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45981.468768634259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45981.468768634259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45981.468768634259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45981.468768634259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45981.468768634259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45981.468768634259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45981.468768634259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45981.468768634259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45981.468768634259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45981.468768634259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45981.468768634259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45981.468768634259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45981.468768634259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45981.468768634259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45981.468768634259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45981.468768634259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45981.468768634259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45981.468768634259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45981.468768634259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45981.468768634259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45981.468768634259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45981.468768634259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45981.468768634259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45981.468768634259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45981.468768634259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45981.468768634259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45981.468768634259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45981.468768634259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45981.468768634259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45981.468768634259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45981.468768634259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45981.468768634259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45981.468768634259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45981.468768634259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45981.468768634259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45981.468768634259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45981.468768634259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45981.468768634259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45981.468768634259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45981.468768634259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45981.468768634259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45981.468768634259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45981.468768634259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45981.468768634259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45981.468768634259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45981.468768634259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45981.468768634259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45981.468768634259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45981.468768634259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45981.468768634259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45981.468768634259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45981.468768634259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45981.468768634259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45981.468768634259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45981.468768634259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45981.468768634259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45981.468768634259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45981.468768634259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45981.468768634259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45981.468768634259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45981.468768634259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45981.468768634259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45981.468768634259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45981.468768634259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45981.468768634259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45981.468768634259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45981.468768634259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45981.468768634259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45981.468768634259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45981.468768634259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45981.468768634259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45981.468768634259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45981.468768634259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45981.468768634259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45981.468768634259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45981.468768634259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45981.468768634259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45981.468768634259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45981.468768634259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45981.468768634259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45981.468768634259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45981.468768634259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45981.468768634259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45981.468768634259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45981.468768634259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45981.468768634259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45981.468768634259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45981.468768634259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45981.468768634259</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0"/>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277.9880510416624</v>
      </c>
      <c r="H2" s="95">
        <v>45703.474768518521</v>
      </c>
      <c r="I2" s="95" t="str">
        <f>IFERROR(VLOOKUP(D2,DB!A:F,6,0),"")</f>
        <v>SCECO</v>
      </c>
      <c r="J2" s="95" t="str">
        <f>IFERROR(VLOOKUP(D2,DB!A:G,7,0),"")</f>
        <v>Dead</v>
      </c>
      <c r="K2" s="97" t="s">
        <v>39109</v>
      </c>
      <c r="L2" s="91" t="str">
        <f>IFERROR(VLOOKUP(D2,DB!A:I,9,0),"")</f>
        <v>Latis</v>
      </c>
    </row>
    <row r="3" spans="1:16" ht="36" customHeight="1">
      <c r="A3" s="113" t="s">
        <v>39110</v>
      </c>
      <c r="B3" s="113" t="str">
        <f>IFERROR(VLOOKUP(D3,DB!A:K,11,0),"")</f>
        <v>R4</v>
      </c>
      <c r="C3" s="93">
        <v>1</v>
      </c>
      <c r="D3" s="91" t="s">
        <v>36975</v>
      </c>
      <c r="E3" s="94" t="s">
        <v>39021</v>
      </c>
      <c r="F3" s="95">
        <v>45981.312430555554</v>
      </c>
      <c r="G3" s="96">
        <f t="shared" ref="G3:G40" ca="1" si="0">IFERROR(NOW()-F3,"")</f>
        <v>0.15633807870472083</v>
      </c>
      <c r="H3" s="95">
        <v>45981.292361111111</v>
      </c>
      <c r="I3" s="113" t="str">
        <f>IFERROR(VLOOKUP(D3,DB!A:F,6,0),"")</f>
        <v>SCECO</v>
      </c>
      <c r="J3" s="113" t="str">
        <f>IFERROR(VLOOKUP(D3,DB!A:G,7,0),"")</f>
        <v>Dead</v>
      </c>
      <c r="K3" s="97" t="s">
        <v>39111</v>
      </c>
      <c r="L3" s="91" t="str">
        <f>IFERROR(VLOOKUP(D3,DB!A:I,9,0),"")</f>
        <v>Latis</v>
      </c>
    </row>
    <row r="4" spans="1:16" ht="15" customHeight="1">
      <c r="A4" s="113"/>
      <c r="B4" s="113" t="str">
        <f>IFERROR(VLOOKUP(D4,DB!A:K,11,0),"")</f>
        <v/>
      </c>
      <c r="C4" s="93"/>
      <c r="D4" s="91"/>
      <c r="E4" s="94"/>
      <c r="F4" s="95"/>
      <c r="G4" s="96">
        <f t="shared" ca="1" si="0"/>
        <v>45981.468768634259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45981.468768634259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45981.468768634259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45981.468768634259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45981.468768634259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45981.468768634259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45981.468768634259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45981.468768634259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45981.468768634259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45981.468768634259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45981.468768634259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45981.468768634259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45981.468768634259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45981.468768634259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45981.468768634259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45981.468768634259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45981.468768634259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45981.468768634259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45981.468768634259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45981.468768634259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45981.468768634259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45981.468768634259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45981.468768634259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45981.468768634259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45981.468768634259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45981.468768634259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45981.468768634259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45981.468768634259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45981.468768634259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45981.468768634259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45981.468768634259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45981.468768634259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45981.468768634259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45981.468768634259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45981.468768634259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45981.468768634259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45981.468768634259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45981.468768634259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45981.468768634259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45981.468768634259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45981.468768634259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45981.468768634259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45981.468768634259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45981.468768634259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45981.468768634259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45981.468768634259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45981.468768634259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45981.468768634259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45981.468768634259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45981.468768634259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45981.468768634259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45981.468768634259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45981.468768634259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45981.468768634259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45981.468768634259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45981.468768634259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45981.468768634259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45981.468768634259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45981.468768634259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45981.468768634259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45981.468768634259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45981.468768634259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45981.468768634259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45981.468768634259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45981.468768634259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45981.468768634259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45981.468768634259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45981.468768634259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45981.468768634259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45981.468768634259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45981.468768634259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45981.468768634259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45981.468768634259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45981.468768634259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45981.468768634259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45981.468768634259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45981.468768634259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45981.468768634259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45981.468768634259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45981.468768634259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45981.468768634259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45981.468768634259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45981.468768634259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45981.468768634259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45981.468768634259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45981.468768634259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45981.468768634259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45981.468768634259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45981.468768634259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45981.468768634259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45981.468768634259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45981.468768634259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45981.468768634259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45981.468768634259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45981.468768634259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45981.468768634259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45981.468768634259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45981.468768634259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45981.468768634259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45981.468768634259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45981.468768634259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45981.468768634259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45981.468768634259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45981.468768634259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45981.468768634259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45981.468768634259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45981.468768634259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45981.468768634259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45981.468768634259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45981.468768634259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45981.468768634259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45981.468768634259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45981.468768634259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45981.468768634259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45981.468768634259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45981.468768634259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45981.468768634259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45981.468768634259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45981.468768634259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45981.468768634259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45981.468768634259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45981.468768634259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45981.468768634259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45981.468768634259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45981.468768634259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45981.468768634259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45981.468768634259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45981.468768634259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45981.468768634259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45981.468768634259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45981.468768634259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45981.468768634259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45981.468768634259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45981.468768634259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45981.468768634259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45981.468768634259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45981.468768634259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45981.468768634259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45981.468768634259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45981.468768634259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45981.468768634259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45981.468768634259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45981.468768634259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45981.468768634259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45981.468768634259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45981.468768634259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45981.468768634259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45981.468768634259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45981.468768634259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45981.468768634259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45981.468768634259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45981.468768634259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45981.468768634259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45981.468768634259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45981.468768634259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45981.468768634259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45981.468768634259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45981.468768634259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45981.468768634259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45981.468768634259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45981.468768634259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45981.468768634259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45981.468768634259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45981.468768634259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45981.468768634259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45981.468768634259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45981.468768634259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45981.468768634259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45981.468768634259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45981.468768634259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45981.468768634259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45981.468768634259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45981.468768634259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45981.468768634259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45981.468768634259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45981.468768634259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45981.468768634259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45981.468768634259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45981.468768634259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45981.468768634259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45981.468768634259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45981.468768634259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45981.468768634259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45981.468768634259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45981.468768634259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45981.468768634259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45981.468768634259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45981.468768634259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45981.468768634259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45981.468768634259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45981.468768634259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45981.468768634259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45981.468768634259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45981.468768634259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45981.468768634259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45981.468768634259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45981.468768634259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45981.468768634259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45981.468768634259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45981.468768634259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45981.468768634259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45981.468768634259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45981.468768634259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45981.468768634259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45981.468768634259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45981.468768634259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45981.468768634259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45981.468768634259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45981.468768634259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45981.468768634259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45981.468768634259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45981.468768634259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45981.468768634259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45981.468768634259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45981.468768634259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45981.468768634259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45981.468768634259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45981.468768634259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45981.468768634259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45981.468768634259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45981.468768634259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45981.468768634259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45981.468768634259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45981.468768634259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45981.468768634259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45981.468768634259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45981.468768634259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45981.468768634259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45981.468768634259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45981.468768634259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45981.468768634259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45981.468768634259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45981.468768634259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45981.468768634259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45981.468768634259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45981.468768634259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45981.468768634259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45981.468768634259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45981.468768634259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45981.468768634259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45981.468768634259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45981.468768634259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45981.468768634259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45981.468768634259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45981.468768634259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45981.468768634259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45981.468768634259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45981.468768634259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45981.468768634259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45981.468768634259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45981.468768634259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45981.468768634259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45981.468768634259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45981.468768634259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45981.468768634259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45981.468768634259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45981.468768634259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45981.468768634259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45981.468768634259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45981.468768634259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45981.468768634259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45981.468768634259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45981.468768634259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45981.468768634259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45981.468768634259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45981.468768634259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45981.468768634259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45981.468768634259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45981.468768634259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45981.468768634259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45981.468768634259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45981.468768634259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45981.468768634259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45981.468768634259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45981.468768634259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45981.468768634259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45981.468768634259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45981.468768634259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45981.468768634259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45981.468768634259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45981.468768634259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45981.468768634259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45981.468768634259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45981.468768634259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45981.468768634259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45981.468768634259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45981.468768634259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45981.468768634259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45981.468768634259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45981.468768634259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45981.468768634259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45981.468768634259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45981.468768634259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45981.468768634259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45981.468768634259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45981.468768634259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45981.468768634259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45981.468768634259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45981.468768634259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45981.468768634259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45981.468768634259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45981.468768634259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45981.468768634259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45981.468768634259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45981.468768634259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45981.468768634259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45981.468768634259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45981.468768634259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45981.468768634259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45981.468768634259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45981.468768634259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45981.468768634259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45981.468768634259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45981.468768634259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45981.468768634259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45981.468768634259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45981.468768634259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45981.468768634259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45981.468768634259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45981.468768634259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45981.468768634259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45981.468768634259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45981.468768634259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45981.468768634259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45981.468768634259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45981.468768634259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45981.468768634259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45981.468768634259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45981.468768634259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45981.468768634259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45981.468768634259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45981.468768634259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45981.468768634259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45981.468768634259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45981.468768634259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45981.468768634259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45981.468768634259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45981.468768634259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45981.468768634259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45981.468768634259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45981.468768634259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45981.468768634259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45981.468768634259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45981.468768634259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45981.468768634259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45981.468768634259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45981.468768634259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45981.468768634259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45981.468768634259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45981.468768634259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45981.468768634259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45981.468768634259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45981.468768634259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45981.468768634259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45981.468768634259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45981.468768634259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45981.468768634259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24" ca="1" si="6">IFERROR(NOW()-F361,"")</f>
        <v>45981.468768634259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45981.468768634259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45981.468768634259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45981.468768634259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45981.468768634259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45981.468768634259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45981.468768634259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45981.468768634259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45981.468768634259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45981.468768634259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45981.468768634259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45981.468768634259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45981.468768634259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45981.468768634259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45981.468768634259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45981.468768634259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45981.468768634259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45981.468768634259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45981.468768634259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45981.468768634259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45981.468768634259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45981.468768634259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45981.468768634259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45981.468768634259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45981.468768634259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45981.468768634259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45981.468768634259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45981.468768634259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45981.468768634259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45981.468768634259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45981.468768634259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45981.468768634259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45981.468768634259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45981.468768634259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45981.468768634259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45981.468768634259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45981.468768634259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45981.468768634259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45981.468768634259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45981.468768634259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45981.468768634259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45981.468768634259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45981.468768634259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45981.468768634259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45981.468768634259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45981.468768634259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45981.468768634259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45981.468768634259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45981.468768634259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45981.468768634259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45981.468768634259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45981.468768634259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45981.468768634259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45981.468768634259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45981.468768634259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45981.468768634259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45981.468768634259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45981.468768634259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45981.468768634259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45981.468768634259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45981.468768634259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45981.468768634259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45981.468768634259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45981.468768634259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ref="G425:G470" ca="1" si="7">IFERROR(NOW()-F425,"")</f>
        <v>45981.468768634259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45981.468768634259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45981.468768634259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45981.468768634259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45981.468768634259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45981.468768634259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45981.468768634259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45981.468768634259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45981.468768634259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45981.468768634259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45981.468768634259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45981.468768634259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45981.468768634259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45981.468768634259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45981.468768634259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45981.468768634259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45981.468768634259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45981.468768634259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45981.468768634259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45981.468768634259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45981.468768634259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45981.468768634259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45981.468768634259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45981.468768634259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45981.468768634259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45981.468768634259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45981.468768634259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45981.468768634259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45981.468768634259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45981.468768634259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45981.468768634259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45981.468768634259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45981.468768634259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45981.468768634259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45981.468768634259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45981.468768634259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45981.468768634259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45981.468768634259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45981.468768634259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45981.468768634259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45981.468768634259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45981.468768634259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45981.468768634259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45981.468768634259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45981.468768634259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45981.468768634259</v>
      </c>
      <c r="H470" s="95"/>
      <c r="I470" s="113" t="str">
        <f>IFERROR(VLOOKUP(D470,DB!A:F,6,0),"")</f>
        <v/>
      </c>
      <c r="J470" s="113" t="str">
        <f>IFERROR(VLOOKUP(D470,DB!A:G,7,0),"")</f>
        <v/>
      </c>
      <c r="K470" s="97"/>
      <c r="L470" s="91" t="str">
        <f>IFERROR(VLOOKUP(D470,DB!A:I,9,0),"")</f>
        <v/>
      </c>
    </row>
  </sheetData>
  <dataValidations count="2">
    <dataValidation allowBlank="1" showInputMessage="1" showErrorMessage="1" sqref="E1" xr:uid="{A4F81451-56CC-4543-9497-104C4E44EE4B}"/>
    <dataValidation type="list" allowBlank="1" showInputMessage="1" showErrorMessage="1" sqref="E2:E4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4"/>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89.636708449070284</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39102</v>
      </c>
      <c r="F3" s="38">
        <v>45926.188877314817</v>
      </c>
      <c r="G3" s="108">
        <f t="shared" ref="G3" ca="1" si="0">IFERROR(NOW()-F3,"")</f>
        <v>55.279891319441958</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39102</v>
      </c>
      <c r="F4" s="110">
        <v>45948.661111111112</v>
      </c>
      <c r="G4" s="111">
        <f t="shared" ref="G4" ca="1" si="1">IFERROR(NOW()-F4,"")</f>
        <v>32.80765752314619</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3.9539653935207753</v>
      </c>
      <c r="H5" s="128">
        <v>45977.468807870369</v>
      </c>
      <c r="I5" s="109" t="str">
        <f>IFERROR(VLOOKUP(D5,DB!A:F,6,0),"")</f>
        <v>SCECO</v>
      </c>
      <c r="J5" s="109" t="str">
        <f>IFERROR(VLOOKUP(D5,DB!A:G,7,0),"")</f>
        <v>Weak</v>
      </c>
      <c r="K5" s="109" t="s">
        <v>39119</v>
      </c>
      <c r="L5" s="109" t="str">
        <f>IFERROR(VLOOKUP(D5,DB!A:I,9,0),"")</f>
        <v>Latis</v>
      </c>
    </row>
    <row r="6" spans="1:13">
      <c r="A6" s="109" t="s">
        <v>39120</v>
      </c>
      <c r="B6" s="109" t="str">
        <f>IFERROR(VLOOKUP(D6,DB!A:K,11,0),"")</f>
        <v>R5</v>
      </c>
      <c r="C6" s="109">
        <v>1</v>
      </c>
      <c r="D6" s="109" t="s">
        <v>36518</v>
      </c>
      <c r="E6" s="109" t="s">
        <v>39021</v>
      </c>
      <c r="F6" s="128">
        <v>45981.373298611114</v>
      </c>
      <c r="G6" s="111">
        <f ca="1">IFERROR(NOW()-F6,"")</f>
        <v>9.5470023145026062E-2</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36021</v>
      </c>
      <c r="E7" s="109" t="s">
        <v>39021</v>
      </c>
      <c r="F7" s="128">
        <v>45981.41777777778</v>
      </c>
      <c r="G7" s="111">
        <f ca="1">IFERROR(NOW()-F7,"")</f>
        <v>5.0990856478165369E-2</v>
      </c>
      <c r="H7" s="128">
        <v>45981.411527777775</v>
      </c>
      <c r="I7" s="109" t="str">
        <f>IFERROR(VLOOKUP(D7,DB!A:F,6,0),"")</f>
        <v>Generator-SG</v>
      </c>
      <c r="J7" s="109" t="str">
        <f>IFERROR(VLOOKUP(D7,DB!A:G,7,0),"")</f>
        <v>Vandalized</v>
      </c>
      <c r="K7" s="109" t="s">
        <v>39121</v>
      </c>
      <c r="L7" s="109" t="str">
        <f>IFERROR(VLOOKUP(D7,DB!A:I,9,0),"")</f>
        <v>Latis</v>
      </c>
    </row>
    <row r="8" spans="1:13">
      <c r="A8" s="109"/>
      <c r="B8" s="109" t="str">
        <f>IFERROR(VLOOKUP(D8,DB!A:K,11,0),"")</f>
        <v/>
      </c>
      <c r="C8" s="109"/>
      <c r="D8" s="109"/>
      <c r="E8" s="109"/>
      <c r="F8" s="109"/>
      <c r="G8" s="111">
        <f ca="1">IFERROR(NOW()-F8,"")</f>
        <v>45981.468768634259</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45981.468768634259</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45981.468768634259</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45981.468768634259</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45981.468768634259</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45981.468768634259</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45981.468768634259</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45981.468768634259</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45981.468768634259</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45981.468768634259</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45981.468768634259</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45981.468768634259</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45981.468768634259</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45981.468768634259</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45981.468768634259</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45981.468768634259</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45981.468768634259</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45981.468768634259</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45981.468768634259</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45981.468768634259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45981.468768634259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45981.468768634259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45981.468768634259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45981.468768634259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45981.468768634259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45981.468768634259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45981.468768634259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45981.468768634259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45981.468768634259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45981.468768634259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45981.468768634259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45981.468768634259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45981.468768634259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45981.468768634259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45981.468768634259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45981.468768634259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45981.468768634259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45981.468768634259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45981.468768634259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45981.468768634259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45981.468768634259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45981.468768634259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45981.468768634259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45981.468768634259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45981.468768634259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45981.468768634259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45981.468768634259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45981.468768634259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45981.468768634259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45981.468768634259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45981.468768634259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45981.468768634259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45981.468768634259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45981.468768634259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45981.468768634259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45981.468768634259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45981.468768634259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45981.468768634259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45981.468768634259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45981.468768634259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45981.468768634259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45981.468768634259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45981.468768634259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45981.468768634259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45981.468768634259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45981.468768634259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45981.468768634259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45981.468768634259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45981.468768634259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45981.468768634259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45981.468768634259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45981.468768634259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45981.468768634259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45981.468768634259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45981.468768634259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45981.468768634259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45981.468768634259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45981.468768634259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45981.468768634259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45981.468768634259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45981.468768634259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45981.468768634259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45981.468768634259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45981.468768634259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45981.468768634259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45981.468768634259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45981.468768634259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45981.468768634259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45981.468768634259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45981.468768634259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45981.468768634259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45981.468768634259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45981.468768634259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45981.468768634259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45981.468768634259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45981.468768634259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45981.468768634259</v>
      </c>
      <c r="H104" s="109"/>
      <c r="I104" s="109" t="str">
        <f>IFERROR(VLOOKUP(D104,DB!A:F,6,0),"")</f>
        <v/>
      </c>
      <c r="J104" s="109" t="str">
        <f>IFERROR(VLOOKUP(D104,DB!A:G,7,0),"")</f>
        <v/>
      </c>
      <c r="K104" s="109"/>
      <c r="L104" s="109" t="str">
        <f>IFERROR(VLOOKUP(D104,DB!A:I,9,0),"")</f>
        <v/>
      </c>
    </row>
    <row r="105" spans="1:12">
      <c r="A105" s="131"/>
      <c r="B105" s="131" t="str">
        <f>IFERROR(VLOOKUP(D105,DB!A:K,11,0),"")</f>
        <v/>
      </c>
      <c r="C105" s="131"/>
      <c r="D105" s="131"/>
      <c r="E105" s="131"/>
      <c r="F105" s="132"/>
      <c r="G105" s="111">
        <f ca="1">IFERROR(NOW()-F105,"")</f>
        <v>45981.468768634259</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45981.468768634259</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45981.468768634259</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45981.468768634259</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45981.468768634259</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45981.468768634259</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45981.468768634259</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45981.468768634259</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45981.468768634259</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45981.468768634259</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45981.468768634259</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45981.468768634259</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45981.468768634259</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45981.468768634259</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45981.468768634259</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45981.468768634259</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45981.468768634259</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45981.468768634259</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45981.468768634259</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45981.468768634259</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45981.468768634259</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45981.468768634259</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45981.468768634259</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45981.468768634259</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45981.468768634259</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45981.468768634259</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45981.468768634259</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45981.468768634259</v>
      </c>
      <c r="H132" s="132"/>
      <c r="I132" s="131" t="str">
        <f>IFERROR(VLOOKUP(D132,DB!A:F,6,0),"")</f>
        <v/>
      </c>
      <c r="J132" s="131" t="str">
        <f>IFERROR(VLOOKUP(D132,DB!A:G,7,0),"")</f>
        <v/>
      </c>
      <c r="K132" s="131"/>
      <c r="L132" s="131" t="str">
        <f>IFERROR(VLOOKUP(D132,DB!A:I,9,0),"")</f>
        <v/>
      </c>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sheetData>
  <dataValidations count="2">
    <dataValidation allowBlank="1" showInputMessage="1" showErrorMessage="1" sqref="E1" xr:uid="{920C6338-E771-4DAE-8C89-92A9093EA4DE}"/>
    <dataValidation type="list" allowBlank="1" showInputMessage="1" showErrorMessage="1" sqref="E2:E1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39123</v>
      </c>
      <c r="B2" s="119" t="str">
        <f>IFERROR(VLOOKUP(D2,DB!A:K,11,0),"")</f>
        <v>R6</v>
      </c>
      <c r="C2" s="120">
        <v>1</v>
      </c>
      <c r="D2" s="119" t="s">
        <v>29744</v>
      </c>
      <c r="E2" s="109" t="s">
        <v>39021</v>
      </c>
      <c r="F2" s="121">
        <v>45981.419027777774</v>
      </c>
      <c r="G2" s="104">
        <f t="shared" ref="G2:G13" ca="1" si="0">IFERROR(NOW()-F2,"-")</f>
        <v>4.9740856484277174E-2</v>
      </c>
      <c r="H2" s="121">
        <v>45981.419027777774</v>
      </c>
      <c r="I2" s="119" t="str">
        <f>IFERROR(VLOOKUP(D2,DB!A:F,6,0),"")</f>
        <v>SCECO</v>
      </c>
      <c r="J2" s="119" t="str">
        <f>IFERROR(VLOOKUP(D2,DB!A:G,7,0),"")</f>
        <v>Dead+No BB Design</v>
      </c>
      <c r="K2" s="122" t="s">
        <v>39124</v>
      </c>
      <c r="L2" s="123" t="str">
        <f>IFERROR(VLOOKUP(D2,DB!A:I,9,0),"")</f>
        <v>Latis</v>
      </c>
    </row>
    <row r="3" spans="1:16382" ht="31.5" customHeight="1">
      <c r="A3" s="118"/>
      <c r="B3" s="119" t="str">
        <f>IFERROR(VLOOKUP(D3,DB!A:K,11,0),"")</f>
        <v/>
      </c>
      <c r="C3" s="120"/>
      <c r="D3" s="119"/>
      <c r="E3" s="109"/>
      <c r="F3" s="121"/>
      <c r="G3" s="104">
        <f t="shared" ca="1" si="0"/>
        <v>45981.468768634259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45981.468768634259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45981.468768634259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45981.468768634259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45981.468768634259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45981.468768634259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45981.468768634259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45981.468768634259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45981.468768634259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45981.468768634259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45981.468768634259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ref="G14:G47" ca="1" si="1">IFERROR(NOW()-F14,"-")</f>
        <v>45981.468768634259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45981.468768634259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45981.468768634259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45981.468768634259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45981.468768634259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45981.468768634259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45981.468768634259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45981.468768634259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45981.468768634259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45981.468768634259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45981.468768634259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45981.468768634259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45981.468768634259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45981.468768634259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45981.468768634259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45981.468768634259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45981.468768634259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45981.468768634259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45981.468768634259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45981.468768634259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45981.468768634259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45981.468768634259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45981.468768634259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45981.468768634259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45981.468768634259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45981.468768634259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45981.468768634259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45981.468768634259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45981.468768634259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45981.468768634259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45981.468768634259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45981.468768634259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45981.468768634259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45981.468768634259</v>
      </c>
      <c r="H47" s="121"/>
      <c r="I47" s="119" t="str">
        <f>IFERROR(VLOOKUP(D47,DB!A:F,6,0),"")</f>
        <v/>
      </c>
      <c r="J47" s="119" t="str">
        <f>IFERROR(VLOOKUP(D47,DB!A:G,7,0),"")</f>
        <v/>
      </c>
      <c r="K47" s="122"/>
      <c r="L47" s="123" t="str">
        <f>IFERROR(VLOOKUP(D47,DB!A:I,9,0),"")</f>
        <v/>
      </c>
    </row>
  </sheetData>
  <dataValidations count="2">
    <dataValidation allowBlank="1" showInputMessage="1" showErrorMessage="1" sqref="E1" xr:uid="{9E1BC488-8814-4F8A-8DBE-742B3278AB71}"/>
    <dataValidation type="list" allowBlank="1" showInputMessage="1" showErrorMessage="1" sqref="E2:E4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2025-11-20T08:15:52Z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