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939" documentId="120_S{2AC9BD13-BADA-5192-A53E-5A8FF88502F6}" xr6:coauthVersionLast="47" xr6:coauthVersionMax="47" xr10:uidLastSave="{670E33B5-14C4-4E78-9E65-3623475D594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G7" i="5"/>
  <c r="G8" i="5"/>
  <c r="G9" i="5"/>
  <c r="G10" i="5"/>
  <c r="G11" i="5"/>
  <c r="G12" i="5"/>
  <c r="G13" i="5"/>
  <c r="G14" i="5"/>
  <c r="G15" i="5"/>
  <c r="G16" i="5"/>
  <c r="G17" i="5"/>
  <c r="G18" i="5"/>
  <c r="B5" i="2"/>
  <c r="G5" i="2"/>
  <c r="I5" i="2"/>
  <c r="J5" i="2"/>
  <c r="L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J97" i="2"/>
  <c r="J98" i="2"/>
  <c r="J99" i="2"/>
  <c r="J100" i="2"/>
  <c r="J101" i="2"/>
  <c r="J102" i="2"/>
  <c r="J103" i="2"/>
  <c r="J104" i="2"/>
  <c r="J105" i="2"/>
  <c r="J106" i="2"/>
  <c r="J107" i="2"/>
  <c r="J108" i="2"/>
  <c r="J109" i="2"/>
  <c r="J110" i="2"/>
  <c r="J111" i="2"/>
  <c r="J112" i="2"/>
  <c r="J113" i="2"/>
  <c r="J114" i="2"/>
  <c r="J115" i="2"/>
  <c r="I97" i="2"/>
  <c r="I98" i="2"/>
  <c r="I99" i="2"/>
  <c r="I100" i="2"/>
  <c r="I101" i="2"/>
  <c r="I102" i="2"/>
  <c r="I103" i="2"/>
  <c r="I104" i="2"/>
  <c r="I105" i="2"/>
  <c r="I106" i="2"/>
  <c r="I107" i="2"/>
  <c r="I108" i="2"/>
  <c r="I109" i="2"/>
  <c r="I110" i="2"/>
  <c r="I111" i="2"/>
  <c r="I112" i="2"/>
  <c r="I113" i="2"/>
  <c r="I114" i="2"/>
  <c r="I115" i="2"/>
  <c r="G97" i="2"/>
  <c r="G98" i="2"/>
  <c r="G99" i="2"/>
  <c r="G100" i="2"/>
  <c r="G101" i="2"/>
  <c r="G102" i="2"/>
  <c r="G103" i="2"/>
  <c r="G104" i="2"/>
  <c r="G105" i="2"/>
  <c r="G106" i="2"/>
  <c r="G107" i="2"/>
  <c r="G108" i="2"/>
  <c r="G109" i="2"/>
  <c r="G110" i="2"/>
  <c r="G111" i="2"/>
  <c r="G112" i="2"/>
  <c r="G113" i="2"/>
  <c r="G114" i="2"/>
  <c r="G115" i="2"/>
  <c r="B97" i="2"/>
  <c r="B98" i="2"/>
  <c r="B99" i="2"/>
  <c r="B100" i="2"/>
  <c r="B101" i="2"/>
  <c r="B102" i="2"/>
  <c r="B103" i="2"/>
  <c r="B104" i="2"/>
  <c r="B105" i="2"/>
  <c r="B106" i="2"/>
  <c r="B107" i="2"/>
  <c r="B108" i="2"/>
  <c r="B109" i="2"/>
  <c r="B110" i="2"/>
  <c r="B111" i="2"/>
  <c r="B112" i="2"/>
  <c r="B113" i="2"/>
  <c r="B114" i="2"/>
  <c r="B11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<sst xmlns="http://schemas.openxmlformats.org/spreadsheetml/2006/main" count="181532" uniqueCount="39144">
  <si>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</si>
  <si>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</si>
  <si>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</si>
  <si>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</si>
  <si>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</si>
  <si>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</si>
  <si>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</si>
  <si>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</si>
  <si>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</si>
  <si>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</si>
  <si>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</si>
  <si>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</si>
  <si>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</si>
  <si>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</si>
  <si>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</si>
  <si>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</si>
  <si>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</si>
  <si>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</si>
  <si>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</si>
  <si>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</si>
  <si>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</si>
  <si>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</si>
  <si>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</si>
  <si>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</si>
  <si>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</si>
  <si>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</si>
  <si>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</si>
  <si>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</si>
  <si>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</si>
  <si>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</si>
  <si>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</si>
  <si>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</si>
  <si>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</si>
  <si>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</si>
  <si>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</si>
  <si>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</si>
  <si>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</si>
  <si>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</si>
  <si>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</si>
  <si>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</si>
  <si>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</si>
  <si>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</si>
  <si>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</si>
  <si>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</si>
  <si>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</si>
  <si>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</si>
  <si>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</si>
  <si>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</si>
  <si>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</si>
  <si>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</si>
  <si>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</si>
  <si>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</si>
  <si>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</si>
  <si>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</si>
  <si>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</si>
  <si>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</si>
  <si>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</si>
  <si>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</si>
  <si>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</si>
  <si>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</si>
  <si>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</si>
  <si>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</si>
  <si>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</si>
  <si>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</si>
  <si>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</si>
  <si>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</si>
  <si>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</si>
  <si>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</si>
  <si>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</si>
  <si>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</si>
  <si>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</si>
  <si>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</si>
  <si>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</si>
  <si>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</si>
  <si>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</si>
  <si>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</si>
  <si>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</si>
  <si>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</si>
  <si>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</si>
  <si>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</si>
  <si>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</si>
  <si>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</si>
  <si>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</si>
  <si>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</si>
  <si>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</si>
  <si>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</si>
  <si>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</si>
  <si>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</si>
  <si>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</si>
  <si>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</si>
  <si>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</si>
  <si>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</si>
  <si>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</si>
  <si>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</si>
  <si>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</si>
  <si>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</si>
  <si>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</si>
  <si>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</si>
  <si>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</si>
  <si>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</si>
  <si>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</si>
  <si>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</si>
  <si>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</si>
  <si>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</si>
  <si>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</si>
  <si>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</si>
  <si>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</si>
  <si>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</si>
  <si>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</si>
  <si>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</si>
  <si>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</si>
  <si>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</si>
  <si>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</si>
  <si>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</si>
  <si>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</si>
  <si>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</si>
  <si>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</si>
  <si>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</si>
  <si>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</si>
  <si>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</si>
  <si>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</si>
  <si>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</si>
  <si>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</si>
  <si>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</si>
  <si>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</si>
  <si>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</si>
  <si>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</si>
  <si>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</si>
  <si>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</si>
  <si>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</si>
  <si>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</si>
  <si>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</si>
  <si>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</si>
  <si>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</si>
  <si>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</si>
  <si>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</si>
  <si>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</si>
  <si>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</si>
  <si>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</si>
  <si>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</si>
  <si>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</si>
  <si>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</si>
  <si>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</si>
  <si>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</si>
  <si>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</si>
  <si>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</si>
  <si>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</si>
  <si>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</si>
  <si>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</si>
  <si>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</si>
  <si>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</si>
  <si>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</si>
  <si>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</si>
  <si>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</si>
  <si>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</si>
  <si>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</si>
  <si>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</si>
  <si>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</si>
  <si>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</si>
  <si>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</si>
  <si>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</si>
  <si>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</si>
  <si>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</si>
  <si>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</si>
  <si>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</si>
  <si>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</si>
  <si>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</si>
  <si>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</si>
  <si>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</si>
  <si>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</si>
  <si>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</si>
  <si>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</si>
  <si>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</si>
  <si>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</si>
  <si>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</si>
  <si>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</si>
  <si>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</si>
  <si>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</si>
  <si>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</si>
  <si>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</si>
  <si>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</si>
  <si>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</si>
  <si>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</si>
  <si>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</si>
  <si>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</si>
  <si>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</si>
  <si>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</si>
  <si>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</si>
  <si>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</si>
  <si>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</si>
  <si>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</si>
  <si>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</si>
  <si>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</si>
  <si>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</si>
  <si>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</si>
  <si>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</si>
  <si>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</si>
  <si>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</si>
  <si>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</si>
  <si>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</si>
  <si>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</si>
  <si>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</si>
  <si>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</si>
  <si>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</si>
  <si>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</si>
  <si>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</si>
  <si>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</si>
  <si>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</si>
  <si>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</si>
  <si>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</si>
  <si>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</si>
  <si>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</si>
  <si>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</si>
  <si>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</si>
  <si>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</si>
  <si>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</si>
  <si>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</si>
  <si>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</si>
  <si>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</si>
  <si>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</si>
  <si>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</si>
  <si>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</si>
  <si>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</si>
  <si>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</si>
  <si>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</si>
  <si>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</si>
  <si>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</si>
  <si>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</si>
  <si>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</si>
  <si>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</si>
  <si>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</si>
  <si>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</si>
  <si>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</si>
  <si>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</si>
  <si>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</si>
  <si>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</si>
  <si>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</si>
  <si>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</si>
  <si>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</si>
  <si>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</si>
  <si>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</si>
  <si>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</si>
  <si>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</si>
  <si>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</si>
  <si>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</si>
  <si>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</si>
  <si>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</si>
  <si>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</si>
  <si>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</si>
  <si>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</si>
  <si>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</si>
  <si>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</si>
  <si>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</si>
  <si>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</si>
  <si>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</si>
  <si>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</si>
  <si>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</si>
  <si>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</si>
  <si>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</si>
  <si>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</si>
  <si>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</si>
  <si>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</si>
  <si>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</si>
  <si>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</si>
  <si>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</si>
  <si>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</si>
  <si>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</si>
  <si>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</si>
  <si>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</si>
  <si>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</si>
  <si>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</si>
  <si>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</si>
  <si>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</si>
  <si>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</si>
  <si>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</si>
  <si>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</si>
  <si>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</si>
  <si>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</si>
  <si>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</si>
  <si>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</si>
  <si>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</si>
  <si>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</si>
  <si>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</si>
  <si>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</si>
  <si>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</si>
  <si>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</si>
  <si>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</si>
  <si>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</si>
  <si>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</si>
  <si>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</si>
  <si>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</si>
  <si>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</si>
  <si>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</si>
  <si>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</si>
  <si>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</si>
  <si>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</si>
  <si>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</si>
  <si>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</si>
  <si>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</si>
  <si>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</si>
  <si>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</si>
  <si>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</si>
  <si>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</si>
  <si>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</si>
  <si>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</si>
  <si>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</si>
  <si>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</si>
  <si>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</si>
  <si>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</si>
  <si>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</si>
  <si>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</si>
  <si>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</si>
  <si>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</si>
  <si>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</si>
  <si>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</si>
  <si>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</si>
  <si>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</si>
  <si>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</si>
  <si>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</si>
  <si>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</si>
  <si>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</si>
  <si>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</si>
  <si>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</si>
  <si>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</si>
  <si>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</si>
  <si>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</si>
  <si>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</si>
  <si>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</si>
  <si>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</si>
  <si>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</si>
  <si>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</si>
  <si>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</si>
  <si>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</si>
  <si>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</si>
  <si>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</si>
  <si>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</si>
  <si>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</si>
  <si>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</si>
  <si>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</si>
  <si>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</si>
  <si>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</si>
  <si>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</si>
  <si>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</si>
  <si>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</si>
  <si>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</si>
  <si>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</si>
  <si>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</si>
  <si>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</si>
  <si>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</si>
  <si>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</si>
  <si>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</si>
  <si>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</si>
  <si>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</si>
  <si>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</si>
  <si>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</si>
  <si>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</si>
  <si>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</si>
  <si>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</si>
  <si>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</si>
  <si>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</si>
  <si>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</si>
  <si>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</si>
  <si>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</si>
  <si>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</si>
  <si>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</si>
  <si>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</si>
  <si>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</si>
  <si>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</si>
  <si>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</si>
  <si>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</si>
  <si>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</si>
  <si>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</si>
  <si>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</si>
  <si>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</si>
  <si>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</si>
  <si>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</si>
  <si>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</si>
  <si>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</si>
  <si>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</si>
  <si>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</si>
  <si>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</si>
  <si>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</si>
  <si>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</si>
  <si>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</si>
  <si>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</si>
  <si>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</si>
  <si>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</si>
  <si>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</si>
  <si>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</si>
  <si>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</si>
  <si>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</si>
  <si>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</si>
  <si>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</si>
  <si>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</si>
  <si>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</si>
  <si>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</si>
  <si>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</si>
  <si>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</si>
  <si>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</si>
  <si>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</si>
  <si>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</si>
  <si>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</si>
  <si>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</si>
  <si>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</si>
  <si>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</si>
  <si>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</si>
  <si>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</si>
  <si>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</si>
  <si>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</si>
  <si>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</si>
  <si>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</si>
  <si>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</si>
  <si>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</si>
  <si>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</si>
  <si>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</si>
  <si>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</si>
  <si>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</si>
  <si>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</si>
  <si>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</si>
  <si>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</si>
  <si>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</si>
  <si>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</si>
  <si>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</si>
  <si>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</si>
  <si>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</si>
  <si>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</si>
  <si>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</si>
  <si>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</si>
  <si>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</si>
  <si>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</si>
  <si>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</si>
  <si>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</si>
  <si>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</si>
  <si>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</si>
  <si>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</si>
  <si>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</si>
  <si>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</si>
  <si>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</si>
  <si>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</si>
  <si>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</si>
  <si>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</si>
  <si>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</si>
  <si>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</si>
  <si>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</si>
  <si>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</si>
  <si>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</si>
  <si>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</si>
  <si>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</si>
  <si>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</si>
  <si>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</si>
  <si>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</si>
  <si>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</si>
  <si>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</si>
  <si>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</si>
  <si>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</si>
  <si>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</si>
  <si>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</si>
  <si>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</si>
  <si>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</si>
  <si>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</si>
  <si>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</si>
  <si>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</si>
  <si>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</si>
  <si>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</si>
  <si>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</si>
  <si>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</si>
  <si>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</si>
  <si>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</si>
  <si>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</si>
  <si>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</si>
  <si>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</si>
  <si>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</si>
  <si>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</si>
  <si>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</si>
  <si>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</si>
  <si>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</si>
  <si>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</si>
  <si>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</si>
  <si>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</si>
  <si>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</si>
  <si>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</si>
  <si>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</si>
  <si>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</si>
  <si>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</si>
  <si>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</si>
  <si>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</si>
  <si>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</si>
  <si>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</si>
  <si>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</si>
  <si>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</si>
  <si>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</si>
  <si>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</si>
  <si>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</si>
  <si>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</si>
  <si>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</si>
  <si>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</si>
  <si>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</si>
  <si>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</si>
  <si>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</si>
  <si>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</si>
  <si>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</si>
  <si>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</si>
  <si>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</si>
  <si>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</si>
  <si>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</si>
  <si>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</si>
  <si>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</si>
  <si>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</si>
  <si>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</si>
  <si>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</si>
  <si>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</si>
  <si>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</si>
  <si>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</si>
  <si>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</si>
  <si>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</si>
  <si>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</si>
  <si>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</si>
  <si>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</si>
  <si>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</si>
  <si>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</si>
  <si>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</si>
  <si>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</si>
  <si>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</si>
  <si>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</si>
  <si>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</si>
  <si>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</si>
  <si>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</si>
  <si>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</si>
  <si>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</si>
  <si>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</si>
  <si>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</si>
  <si>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</si>
  <si>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</si>
  <si>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</si>
  <si>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</si>
  <si>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</si>
  <si>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</si>
  <si>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</si>
  <si>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</si>
  <si>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</si>
  <si>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</si>
  <si>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</si>
  <si>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</si>
  <si>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</si>
  <si>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</si>
  <si>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</si>
  <si>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</si>
  <si>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</si>
  <si>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</si>
  <si>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</si>
  <si>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</si>
  <si>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</si>
  <si>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</si>
  <si>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</si>
  <si>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</si>
  <si>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</si>
  <si>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</si>
  <si>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</si>
  <si>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</si>
  <si>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</si>
  <si>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</si>
  <si>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</si>
  <si>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</si>
  <si>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</si>
  <si>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</si>
  <si>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</si>
  <si>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</si>
  <si>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</si>
  <si>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</si>
  <si>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</si>
  <si>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</si>
  <si>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</si>
  <si>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</si>
  <si>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</si>
  <si>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</si>
  <si>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</si>
  <si>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</si>
  <si>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</si>
  <si>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</si>
  <si>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</si>
  <si>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</si>
  <si>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</si>
  <si>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</si>
  <si>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</si>
  <si>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</si>
  <si>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</si>
  <si>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</si>
  <si>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</si>
  <si>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</si>
  <si>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</si>
  <si>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</si>
  <si>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</si>
  <si>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</si>
  <si>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</si>
  <si>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</si>
  <si>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</si>
  <si>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</si>
  <si>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</si>
  <si>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</si>
  <si>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</si>
  <si>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</si>
  <si>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</si>
  <si>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</si>
  <si>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</si>
  <si>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</si>
  <si>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</si>
  <si>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</si>
  <si>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</si>
  <si>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</si>
  <si>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</si>
  <si>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</si>
  <si>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</si>
  <si>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</si>
  <si>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</si>
  <si>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</si>
  <si>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</si>
  <si>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</si>
  <si>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</si>
  <si>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</si>
  <si>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</si>
  <si>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</si>
  <si>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</si>
  <si>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</si>
  <si>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</si>
  <si>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</si>
  <si>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</si>
  <si>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</si>
  <si>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</si>
  <si>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</si>
  <si>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</si>
  <si>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</si>
  <si>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</si>
  <si>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</si>
  <si>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</si>
  <si>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</si>
  <si>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</si>
  <si>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</si>
  <si>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</si>
  <si>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</si>
  <si>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</si>
  <si>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</si>
  <si>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</si>
  <si>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</si>
  <si>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</si>
  <si>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</si>
  <si>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</si>
  <si>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</si>
  <si>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</si>
  <si>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</si>
  <si>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</si>
  <si>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</si>
  <si>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</si>
  <si>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</si>
  <si>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</si>
  <si>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</si>
  <si>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</si>
  <si>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</si>
  <si>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</si>
  <si>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</si>
  <si>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</si>
  <si>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</si>
  <si>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</si>
  <si>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</si>
  <si>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</si>
  <si>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</si>
  <si>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</si>
  <si>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</si>
  <si>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</si>
  <si>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</si>
  <si>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</si>
  <si>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</si>
  <si>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</si>
  <si>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</si>
  <si>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</si>
  <si>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</si>
  <si>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</si>
  <si>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</si>
  <si>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</si>
  <si>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</si>
  <si>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</si>
  <si>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</si>
  <si>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</si>
  <si>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</si>
  <si>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</si>
  <si>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</si>
  <si>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</si>
  <si>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</si>
  <si>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</si>
  <si>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</si>
  <si>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</si>
  <si>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</si>
  <si>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</si>
  <si>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</si>
  <si>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</si>
  <si>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</si>
  <si>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</si>
  <si>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</si>
  <si>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</si>
  <si>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</si>
  <si>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</si>
  <si>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</si>
  <si>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</si>
  <si>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</si>
  <si>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</si>
  <si>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</si>
  <si>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</si>
  <si>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</si>
  <si>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</si>
  <si>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</si>
  <si>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</si>
  <si>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</si>
  <si>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</si>
  <si>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</si>
  <si>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</si>
  <si>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</si>
  <si>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</si>
  <si>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</si>
  <si>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</si>
  <si>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</si>
  <si>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</si>
  <si>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</si>
  <si>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</si>
  <si>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</si>
  <si>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</si>
  <si>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</si>
  <si>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</si>
  <si>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</si>
  <si>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</si>
  <si>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</si>
  <si>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</si>
  <si>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</si>
  <si>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</si>
  <si>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</si>
  <si>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</si>
  <si>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</si>
  <si>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</si>
  <si>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</si>
  <si>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</si>
  <si>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</si>
  <si>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</si>
  <si>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</si>
  <si>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</si>
  <si>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</si>
  <si>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</si>
  <si>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</si>
  <si>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</si>
  <si>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</si>
  <si>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</si>
  <si>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</si>
  <si>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</si>
  <si>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</si>
  <si>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</si>
  <si>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</si>
  <si>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</si>
  <si>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</si>
  <si>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</si>
  <si>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</si>
  <si>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</si>
  <si>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</si>
  <si>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</si>
  <si>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</si>
  <si>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</si>
  <si>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</si>
  <si>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</si>
  <si>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</si>
  <si>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</si>
  <si>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</si>
  <si>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</si>
  <si>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</si>
  <si>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</si>
  <si>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</si>
  <si>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</si>
  <si>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</si>
  <si>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</si>
  <si>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</si>
  <si>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</si>
  <si>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</si>
  <si>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</si>
  <si>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</si>
  <si>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</si>
  <si>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</si>
  <si>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</si>
  <si>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</si>
  <si>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</si>
  <si>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</si>
  <si>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</si>
  <si>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</si>
  <si>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</si>
  <si>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</si>
  <si>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</si>
  <si>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</si>
  <si>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</si>
  <si>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</si>
  <si>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</si>
  <si>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</si>
  <si>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</si>
  <si>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</si>
  <si>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</si>
  <si>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</si>
  <si>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</si>
  <si>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</si>
  <si>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</si>
  <si>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</si>
  <si>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</si>
  <si>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</si>
  <si>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</si>
  <si>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</si>
  <si>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</si>
  <si>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</si>
  <si>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</si>
  <si>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</si>
  <si>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</si>
  <si>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</si>
  <si>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</si>
  <si>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</si>
  <si>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</si>
  <si>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</si>
  <si>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</si>
  <si>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</si>
  <si>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</si>
  <si>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</si>
  <si>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</si>
  <si>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</si>
  <si>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</si>
  <si>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</si>
  <si>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</si>
  <si>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</si>
  <si>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</si>
  <si>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</si>
  <si>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</si>
  <si>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</si>
  <si>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</si>
  <si>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</si>
  <si>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</si>
  <si>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</si>
  <si>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</si>
  <si>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</si>
  <si>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</si>
  <si>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</si>
  <si>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</si>
  <si>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</si>
  <si>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</si>
  <si>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</si>
  <si>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</si>
  <si>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</si>
  <si>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</si>
  <si>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</si>
  <si>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</si>
  <si>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</si>
  <si>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</si>
  <si>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</si>
  <si>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</si>
  <si>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</si>
  <si>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</si>
  <si>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</si>
  <si>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</si>
  <si>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</si>
  <si>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</si>
  <si>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</si>
  <si>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</si>
  <si>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</si>
  <si>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</si>
  <si>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</si>
  <si>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</si>
  <si>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</si>
  <si>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</si>
  <si>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</si>
  <si>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</si>
  <si>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</si>
  <si>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</si>
  <si>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</si>
  <si>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</si>
  <si>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</si>
  <si>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</si>
  <si>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</si>
  <si>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</si>
  <si>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</si>
  <si>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</si>
  <si>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</si>
  <si>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</si>
  <si>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</si>
  <si>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</si>
  <si>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</si>
  <si>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</si>
  <si>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</si>
  <si>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</si>
  <si>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</si>
  <si>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</si>
  <si>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</si>
  <si>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</si>
  <si>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</si>
  <si>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</si>
  <si>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</si>
  <si>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</si>
  <si>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</si>
  <si>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</si>
  <si>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</si>
  <si>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</si>
  <si>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</si>
  <si>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</si>
  <si>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</si>
  <si>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</si>
  <si>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</si>
  <si>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</si>
  <si>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</si>
  <si>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</si>
  <si>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</si>
  <si>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</si>
  <si>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</si>
  <si>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</si>
  <si>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</si>
  <si>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</si>
  <si>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</si>
  <si>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</si>
  <si>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</si>
  <si>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</si>
  <si>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</si>
  <si>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</si>
  <si>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</si>
  <si>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</si>
  <si>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</si>
  <si>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</si>
  <si>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</si>
  <si>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</si>
  <si>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</si>
  <si>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</si>
  <si>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</si>
  <si>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</si>
  <si>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</si>
  <si>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</si>
  <si>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</si>
  <si>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</si>
  <si>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</si>
  <si>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</si>
  <si>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</si>
  <si>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</si>
  <si>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</si>
  <si>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</si>
  <si>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</si>
  <si>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</si>
  <si>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</si>
  <si>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</si>
  <si>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</si>
  <si>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</si>
  <si>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</si>
  <si>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</si>
  <si>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</si>
  <si>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</si>
  <si>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</si>
  <si>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</si>
  <si>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</si>
  <si>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</si>
  <si>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</si>
  <si>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</si>
  <si>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</si>
  <si>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</si>
  <si>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</si>
  <si>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</si>
  <si>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</si>
  <si>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</si>
  <si>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</si>
  <si>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</si>
  <si>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</si>
  <si>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</si>
  <si>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</si>
  <si>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</si>
  <si>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</si>
  <si>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</si>
  <si>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</si>
  <si>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</si>
  <si>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</si>
  <si>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</si>
  <si>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</si>
  <si>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</si>
  <si>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</si>
  <si>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</si>
  <si>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</si>
  <si>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</si>
  <si>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</si>
  <si>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</si>
  <si>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</si>
  <si>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</si>
  <si>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</si>
  <si>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</si>
  <si>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</si>
  <si>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</si>
  <si>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</si>
  <si>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</si>
  <si>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</si>
  <si>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</si>
  <si>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</si>
  <si>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</si>
  <si>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</si>
  <si>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</si>
  <si>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</si>
  <si>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</si>
  <si>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</si>
  <si>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</si>
  <si>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</si>
  <si>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</si>
  <si>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</si>
  <si>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</si>
  <si>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</si>
  <si>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</si>
  <si>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</si>
  <si>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</si>
  <si>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</si>
  <si>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</si>
  <si>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</si>
  <si>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</si>
  <si>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</si>
  <si>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</si>
  <si>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</si>
  <si>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</si>
  <si>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</si>
  <si>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</si>
  <si>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</si>
  <si>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</si>
  <si>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</si>
  <si>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</si>
  <si>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</si>
  <si>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</si>
  <si>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</si>
  <si>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</si>
  <si>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</si>
  <si>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</si>
  <si>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</si>
  <si>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</si>
  <si>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</si>
  <si>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</si>
  <si>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</si>
  <si>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</si>
  <si>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</si>
  <si>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</si>
  <si>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</si>
  <si>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</si>
  <si>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</si>
  <si>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</si>
  <si>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</si>
  <si>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</si>
  <si>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</si>
  <si>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</si>
  <si>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</si>
  <si>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</si>
  <si>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</si>
  <si>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</si>
  <si>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</si>
  <si>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</si>
  <si>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</si>
  <si>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</si>
  <si>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</si>
  <si>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</si>
  <si>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</si>
  <si>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</si>
  <si>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</si>
  <si>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</si>
  <si>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</si>
  <si>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</si>
  <si>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</si>
  <si>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</si>
  <si>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</si>
  <si>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</si>
  <si>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</si>
  <si>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</si>
  <si>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</si>
  <si>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</si>
  <si>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</si>
  <si>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</si>
  <si>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</si>
  <si>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</si>
  <si>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</si>
  <si>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</si>
  <si>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</si>
  <si>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</si>
  <si>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</si>
  <si>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</si>
  <si>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</si>
  <si>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</si>
  <si>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</si>
  <si>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</si>
  <si>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</si>
  <si>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</si>
  <si>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</si>
  <si>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</si>
  <si>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</si>
  <si>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</si>
  <si>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</si>
  <si>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</si>
  <si>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</si>
  <si>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</si>
  <si>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</si>
  <si>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</si>
  <si>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</si>
  <si>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</si>
  <si>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</si>
  <si>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</si>
  <si>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</si>
  <si>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</si>
  <si>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</si>
  <si>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</si>
  <si>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</si>
  <si>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</si>
  <si>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</si>
  <si>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</si>
  <si>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</si>
  <si>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</si>
  <si>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</si>
  <si>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</si>
  <si>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</si>
  <si>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</si>
  <si>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</si>
  <si>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</si>
  <si>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</si>
  <si>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</si>
  <si>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</si>
  <si>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</si>
  <si>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</si>
  <si>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</si>
  <si>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</si>
  <si>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</si>
  <si>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</si>
  <si>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</si>
  <si>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</si>
  <si>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</si>
  <si>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</si>
  <si>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</si>
  <si>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</si>
  <si>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</si>
  <si>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</si>
  <si>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</si>
  <si>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</si>
  <si>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</si>
  <si>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</si>
  <si>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</si>
  <si>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</si>
  <si>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</si>
  <si>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</si>
  <si>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</si>
  <si>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</si>
  <si>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</si>
  <si>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</si>
  <si>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</si>
  <si>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</si>
  <si>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</si>
  <si>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</si>
  <si>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</si>
  <si>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</si>
  <si>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</si>
  <si>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</si>
  <si>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</si>
  <si>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</si>
  <si>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</si>
  <si>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</si>
  <si>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</si>
  <si>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</si>
  <si>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</si>
  <si>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</si>
  <si>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</si>
  <si>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</si>
  <si>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</si>
  <si>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</si>
  <si>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</si>
  <si>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</si>
  <si>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</si>
  <si>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</si>
  <si>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</si>
  <si>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</si>
  <si>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</si>
  <si>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</si>
  <si>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</si>
  <si>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</si>
  <si>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</si>
  <si>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</si>
  <si>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</si>
  <si>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</si>
  <si>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</si>
  <si>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</si>
  <si>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</si>
  <si>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</si>
  <si>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</si>
  <si>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</si>
  <si>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</si>
  <si>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</si>
  <si>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</si>
  <si>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</si>
  <si>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</si>
  <si>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</si>
  <si>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</si>
  <si>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</si>
  <si>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</si>
  <si>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</si>
  <si>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</si>
  <si>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</si>
  <si>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</si>
  <si>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</si>
  <si>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</si>
  <si>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</si>
  <si>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</si>
  <si>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</si>
  <si>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</si>
  <si>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</si>
  <si>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</si>
  <si>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</si>
  <si>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</si>
  <si>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</si>
  <si>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</si>
  <si>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</si>
  <si>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</si>
  <si>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</si>
  <si>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</si>
  <si>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</si>
  <si>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</si>
  <si>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</si>
  <si>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</si>
  <si>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</si>
  <si>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</si>
  <si>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</si>
  <si>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</si>
  <si>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</si>
  <si>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</si>
  <si>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</si>
  <si>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</si>
  <si>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</si>
  <si>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</si>
  <si>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</si>
  <si>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</si>
  <si>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</si>
  <si>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</si>
  <si>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</si>
  <si>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</si>
  <si>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</si>
  <si>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</si>
  <si>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</si>
  <si>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</si>
  <si>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</si>
  <si>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</si>
  <si>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</si>
  <si>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</si>
  <si>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</si>
  <si>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</si>
  <si>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</si>
  <si>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</si>
  <si>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</si>
  <si>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</si>
  <si>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</si>
  <si>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</si>
  <si>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</si>
  <si>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</si>
  <si>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</si>
  <si>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</si>
  <si>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</si>
  <si>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</si>
  <si>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</si>
  <si>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</si>
  <si>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</si>
  <si>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</si>
  <si>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</si>
  <si>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</si>
  <si>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</si>
  <si>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</si>
  <si>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</si>
  <si>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</si>
  <si>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</si>
  <si>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</si>
  <si>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</si>
  <si>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</si>
  <si>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</si>
  <si>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</si>
  <si>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</si>
  <si>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</si>
  <si>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</si>
  <si>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</si>
  <si>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</si>
  <si>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</si>
  <si>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</si>
  <si>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</si>
  <si>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</si>
  <si>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</si>
  <si>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</si>
  <si>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</si>
  <si>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</si>
  <si>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</si>
  <si>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</si>
  <si>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</si>
  <si>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</si>
  <si>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</si>
  <si>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</si>
  <si>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</si>
  <si>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</si>
  <si>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</si>
  <si>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</si>
  <si>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</si>
  <si>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</si>
  <si>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</si>
  <si>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</si>
  <si>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</si>
  <si>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</si>
  <si>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</si>
  <si>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</si>
  <si>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</si>
  <si>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</si>
  <si>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</si>
  <si>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</si>
  <si>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</si>
  <si>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</si>
  <si>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</si>
  <si>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</si>
  <si>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</si>
  <si>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</si>
  <si>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</si>
  <si>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</si>
  <si>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</si>
  <si>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</si>
  <si>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</si>
  <si>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</si>
  <si>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</si>
  <si>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</si>
  <si>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</si>
  <si>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</si>
  <si>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</si>
  <si>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</si>
  <si>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</si>
  <si>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</si>
  <si>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</si>
  <si>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</si>
  <si>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</si>
  <si>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</si>
  <si>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</si>
  <si>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</si>
  <si>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</si>
  <si>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</si>
  <si>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</si>
  <si>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</si>
  <si>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</si>
  <si>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</si>
  <si>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</si>
  <si>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</si>
  <si>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</si>
  <si>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</si>
  <si>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</si>
  <si>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</si>
  <si>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</si>
  <si>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</si>
  <si>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</si>
  <si>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</si>
  <si>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</si>
  <si>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</si>
  <si>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</si>
  <si>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</si>
  <si>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</si>
  <si>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</si>
  <si>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</si>
  <si>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</si>
  <si>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</si>
  <si>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</si>
  <si>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</si>
  <si>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</si>
  <si>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</si>
  <si>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</si>
  <si>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</si>
  <si>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</si>
  <si>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</si>
  <si>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</si>
  <si>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</si>
  <si>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</si>
  <si>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</si>
  <si>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</si>
  <si>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</si>
  <si>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</si>
  <si>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</si>
  <si>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</si>
  <si>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</si>
  <si>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</si>
  <si>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</si>
  <si>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</si>
  <si>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</si>
  <si>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</si>
  <si>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</si>
  <si>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</si>
  <si>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</si>
  <si>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</si>
  <si>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</si>
  <si>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</si>
  <si>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</si>
  <si>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</si>
  <si>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</si>
  <si>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</si>
  <si>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</si>
  <si>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</si>
  <si>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</si>
  <si>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</si>
  <si>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</si>
  <si>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</si>
  <si>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</si>
  <si>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</si>
  <si>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</si>
  <si>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</si>
  <si>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</si>
  <si>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</si>
  <si>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</si>
  <si>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</si>
  <si>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</si>
  <si>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</si>
  <si>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</si>
  <si>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</si>
  <si>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</si>
  <si>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</si>
  <si>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</si>
  <si>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</si>
  <si>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</si>
  <si>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</si>
  <si>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</si>
  <si>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</si>
  <si>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</si>
  <si>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</si>
  <si>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</si>
  <si>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</si>
  <si>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</si>
  <si>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</si>
  <si>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</si>
  <si>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</si>
  <si>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</si>
  <si>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</si>
  <si>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</si>
  <si>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</si>
  <si>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</si>
  <si>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</si>
  <si>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</si>
  <si>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</si>
  <si>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</si>
  <si>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</si>
  <si>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</si>
  <si>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</si>
  <si>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</si>
  <si>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</si>
  <si>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</si>
  <si>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</si>
  <si>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</si>
  <si>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</si>
  <si>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</si>
  <si>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</si>
  <si>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</si>
  <si>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</si>
  <si>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</si>
  <si>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</si>
  <si>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</si>
  <si>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</si>
  <si>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</si>
  <si>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</si>
  <si>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</si>
  <si>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</si>
  <si>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</si>
  <si>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</si>
  <si>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</si>
  <si>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</si>
  <si>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</si>
  <si>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</si>
  <si>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</si>
  <si>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</si>
  <si>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</si>
  <si>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</si>
  <si>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</si>
  <si>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</si>
  <si>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</si>
  <si>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</si>
  <si>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</si>
  <si>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</si>
  <si>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</si>
  <si>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</si>
  <si>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</si>
  <si>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</si>
  <si>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</si>
  <si>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</si>
  <si>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</si>
  <si>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</si>
  <si>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</si>
  <si>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</si>
  <si>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</si>
  <si>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</si>
  <si>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</si>
  <si>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</si>
  <si>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</si>
  <si>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</si>
  <si>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</si>
  <si>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</si>
  <si>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</si>
  <si>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</si>
  <si>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</si>
  <si>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</si>
  <si>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</si>
  <si>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</si>
  <si>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</si>
  <si>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</si>
  <si>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</si>
  <si>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</si>
  <si>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</si>
  <si>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</si>
  <si>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</si>
  <si>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</si>
  <si>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</si>
  <si>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</si>
  <si>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</si>
  <si>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</si>
  <si>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</si>
  <si>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</si>
  <si>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</si>
  <si>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</si>
  <si>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</si>
  <si>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</si>
  <si>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</si>
  <si>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</si>
  <si>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</si>
  <si>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</si>
  <si>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</si>
  <si>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</si>
  <si>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</si>
  <si>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</si>
  <si>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</si>
  <si>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</si>
  <si>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</si>
  <si>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</si>
  <si>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</si>
  <si>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</si>
  <si>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</si>
  <si>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</si>
  <si>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</si>
  <si>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</si>
  <si>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</si>
  <si>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</si>
  <si>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</si>
  <si>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</si>
  <si>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</si>
  <si>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</si>
  <si>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</si>
  <si>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</si>
  <si>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</si>
  <si>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</si>
  <si>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</si>
  <si>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</si>
  <si>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</si>
  <si>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</si>
  <si>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</si>
  <si>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</si>
  <si>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</si>
  <si>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</si>
  <si>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</si>
  <si>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</si>
  <si>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</si>
  <si>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</si>
  <si>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</si>
  <si>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</si>
  <si>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</si>
  <si>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</si>
  <si>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</si>
  <si>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</si>
  <si>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</si>
  <si>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</si>
  <si>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</si>
  <si>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</si>
  <si>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</si>
  <si>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</si>
  <si>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</si>
  <si>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</si>
  <si>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</si>
  <si>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</si>
  <si>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</si>
  <si>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</si>
  <si>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</si>
  <si>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</si>
  <si>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</si>
  <si>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</si>
  <si>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</si>
  <si>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</si>
  <si>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</si>
  <si>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</si>
  <si>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</si>
  <si>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</si>
  <si>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</si>
  <si>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</si>
  <si>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</si>
  <si>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</si>
  <si>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</si>
  <si>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</si>
  <si>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</si>
  <si>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</si>
  <si>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</si>
  <si>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</si>
  <si>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</si>
  <si>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</si>
  <si>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</si>
  <si>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</si>
  <si>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</si>
  <si>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</si>
  <si>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</si>
  <si>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</si>
  <si>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</si>
  <si>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</si>
  <si>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</si>
  <si>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</si>
  <si>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</si>
  <si>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</si>
  <si>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</si>
  <si>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</si>
  <si>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</si>
  <si>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</si>
  <si>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</si>
  <si>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</si>
  <si>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</si>
  <si>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</si>
  <si>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</si>
  <si>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</si>
  <si>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</si>
  <si>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</si>
  <si>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</si>
  <si>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</si>
  <si>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</si>
  <si>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</si>
  <si>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</si>
  <si>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</si>
  <si>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</si>
  <si>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</si>
  <si>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</si>
  <si>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</si>
  <si>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</si>
  <si>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</si>
  <si>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</si>
  <si>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</si>
  <si>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</si>
  <si>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</si>
  <si>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</si>
  <si>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</si>
  <si>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</si>
  <si>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</si>
  <si>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</si>
  <si>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</si>
  <si>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</si>
  <si>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</si>
  <si>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</si>
  <si>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</si>
  <si>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</si>
  <si>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</si>
  <si>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</si>
  <si>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</si>
  <si>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</si>
  <si>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</si>
  <si>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</si>
  <si>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</si>
  <si>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</si>
  <si>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</si>
  <si>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</si>
  <si>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</si>
  <si>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</si>
  <si>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</si>
  <si>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</si>
  <si>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</si>
  <si>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</si>
  <si>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</si>
  <si>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</si>
  <si>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</si>
  <si>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</si>
  <si>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</si>
  <si>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</si>
  <si>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</si>
  <si>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</si>
  <si>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</si>
  <si>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</si>
  <si>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</si>
  <si>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</si>
  <si>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</si>
  <si>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</si>
  <si>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</si>
  <si>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</si>
  <si>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</si>
  <si>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</si>
  <si>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</si>
  <si>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</si>
  <si>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</si>
  <si>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</si>
  <si>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</si>
  <si>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</si>
  <si>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</si>
  <si>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</si>
  <si>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</si>
  <si>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</si>
  <si>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</si>
  <si>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</si>
  <si>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</si>
  <si>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</si>
  <si>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</si>
  <si>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</si>
  <si>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</si>
  <si>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</si>
  <si>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</si>
  <si>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</si>
  <si>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</si>
  <si>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</si>
  <si>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</si>
  <si>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</si>
  <si>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</si>
  <si>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</si>
  <si>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</si>
  <si>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</si>
  <si>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</si>
  <si>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</si>
  <si>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</si>
  <si>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</si>
  <si>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</si>
  <si>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</si>
  <si>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</si>
  <si>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</si>
  <si>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</si>
  <si>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</si>
  <si>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</si>
  <si>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</si>
  <si>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</si>
  <si>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</si>
  <si>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</si>
  <si>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</si>
  <si>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</si>
  <si>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</si>
  <si>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</si>
  <si>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</si>
  <si>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</si>
  <si>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</si>
  <si>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</si>
  <si>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</si>
  <si>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</si>
  <si>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</si>
  <si>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</si>
  <si>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</si>
  <si>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</si>
  <si>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</si>
  <si>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</si>
  <si>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</si>
  <si>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</si>
  <si>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</si>
  <si>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</si>
  <si>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</si>
  <si>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</si>
  <si>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</si>
  <si>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</si>
  <si>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</si>
  <si>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</si>
  <si>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</si>
  <si>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</si>
  <si>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</si>
  <si>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</si>
  <si>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</si>
  <si>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</si>
  <si>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</si>
  <si>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</si>
  <si>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</si>
  <si>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</si>
  <si>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</si>
  <si>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</si>
  <si>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</si>
  <si>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</si>
  <si>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</si>
  <si>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</si>
  <si>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</si>
  <si>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</si>
  <si>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</si>
  <si>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</si>
  <si>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</si>
  <si>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</si>
  <si>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</si>
  <si>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</si>
  <si>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</si>
  <si>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</si>
  <si>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</si>
  <si>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</si>
  <si>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</si>
  <si>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</si>
  <si>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</si>
  <si>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</si>
  <si>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</si>
  <si>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</si>
  <si>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</si>
  <si>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</si>
  <si>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</si>
  <si>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</si>
  <si>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</si>
  <si>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</si>
  <si>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</si>
  <si>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</si>
  <si>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</si>
  <si>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</si>
  <si>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</si>
  <si>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</si>
  <si>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</si>
  <si>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</si>
  <si>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</si>
  <si>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</si>
  <si>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</si>
  <si>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</si>
  <si>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</si>
  <si>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</si>
  <si>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</si>
  <si>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</si>
  <si>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</si>
  <si>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</si>
  <si>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</si>
  <si>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</si>
  <si>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</si>
  <si>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</si>
  <si>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</si>
  <si>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</si>
  <si>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</si>
  <si>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</si>
  <si>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</si>
  <si>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</si>
  <si>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</si>
  <si>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</si>
  <si>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</si>
  <si>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</si>
  <si>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</si>
  <si>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</si>
  <si>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</si>
  <si>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</si>
  <si>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</si>
  <si>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</si>
  <si>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</si>
  <si>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</si>
  <si>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</si>
  <si>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</si>
  <si>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</si>
  <si>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</si>
  <si>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</si>
  <si>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</si>
  <si>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</si>
  <si>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</si>
  <si>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</si>
  <si>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</si>
  <si>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</si>
  <si>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</si>
  <si>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</si>
  <si>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</si>
  <si>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</si>
  <si>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</si>
  <si>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</si>
  <si>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</si>
  <si>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</si>
  <si>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</si>
  <si>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</si>
  <si>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</si>
  <si>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</si>
  <si>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</si>
  <si>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</si>
  <si>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</si>
  <si>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</si>
  <si>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</si>
  <si>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</si>
  <si>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</si>
  <si>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</si>
  <si>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</si>
  <si>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</si>
  <si>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</si>
  <si>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</si>
  <si>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</si>
  <si>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</si>
  <si>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</si>
  <si>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</si>
  <si>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</si>
  <si>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</si>
  <si>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</si>
  <si>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</si>
  <si>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</si>
  <si>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</si>
  <si>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</si>
  <si>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</si>
  <si>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</si>
  <si>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</si>
  <si>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</si>
  <si>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</si>
  <si>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</si>
  <si>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</si>
  <si>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</si>
  <si>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</si>
  <si>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</si>
  <si>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</si>
  <si>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</si>
  <si>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</si>
  <si>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</si>
  <si>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</si>
  <si>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</si>
  <si>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</si>
  <si>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</si>
  <si>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</si>
  <si>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</si>
  <si>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</si>
  <si>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</si>
  <si>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</si>
  <si>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</si>
  <si>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</si>
  <si>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</si>
  <si>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</si>
  <si>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</si>
  <si>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</si>
  <si>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</si>
  <si>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</si>
  <si>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</si>
  <si>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</si>
  <si>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</si>
  <si>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</si>
  <si>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</si>
  <si>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</si>
  <si>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</si>
  <si>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</si>
  <si>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</si>
  <si>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</si>
  <si>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</si>
  <si>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</si>
  <si>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</si>
  <si>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</si>
  <si>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</si>
  <si>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</si>
  <si>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</si>
  <si>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</si>
  <si>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</si>
  <si>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</si>
  <si>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</si>
  <si>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</si>
  <si>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</si>
  <si>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</si>
  <si>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</si>
  <si>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</si>
  <si>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</si>
  <si>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</si>
  <si>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</si>
  <si>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</si>
  <si>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</si>
  <si>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</si>
  <si>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</si>
  <si>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</si>
  <si>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</si>
  <si>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</si>
  <si>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</si>
  <si>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</si>
  <si>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</si>
  <si>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</si>
  <si>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</si>
  <si>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</si>
  <si>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</si>
  <si>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</si>
  <si>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</si>
  <si>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</si>
  <si>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</si>
  <si>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</si>
  <si>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</si>
  <si>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</si>
  <si>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</si>
  <si>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</si>
  <si>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</si>
  <si>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</si>
  <si>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</si>
  <si>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</si>
  <si>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</si>
  <si>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</si>
  <si>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</si>
  <si>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</si>
  <si>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</si>
  <si>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</si>
  <si>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</si>
  <si>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</si>
  <si>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</si>
  <si>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</si>
  <si>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</si>
  <si>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</si>
  <si>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</si>
  <si>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</si>
  <si>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</si>
  <si>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</si>
  <si>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</si>
  <si>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</si>
  <si>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</si>
  <si>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</si>
  <si>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</si>
  <si>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</si>
  <si>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</si>
  <si>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</si>
  <si>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</si>
  <si>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</si>
  <si>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</si>
  <si>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</si>
  <si>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</si>
  <si>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</si>
  <si>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</si>
  <si>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</si>
  <si>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</si>
  <si>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</si>
  <si>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</si>
  <si>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</si>
  <si>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</si>
  <si>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</si>
  <si>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</si>
  <si>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</si>
  <si>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</si>
  <si>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</si>
  <si>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</si>
  <si>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</si>
  <si>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</si>
  <si>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</si>
  <si>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</si>
  <si>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</si>
  <si>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</si>
  <si>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</si>
  <si>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</si>
  <si>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</si>
  <si>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</si>
  <si>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</si>
  <si>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</si>
  <si>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</si>
  <si>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</si>
  <si>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</si>
  <si>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</si>
  <si>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</si>
  <si>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</si>
  <si>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</si>
  <si>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</si>
  <si>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</si>
  <si>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</si>
  <si>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</si>
  <si>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</si>
  <si>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</si>
  <si>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</si>
  <si>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</si>
  <si>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</si>
  <si>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</si>
  <si>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</si>
  <si>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</si>
  <si>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</si>
  <si>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</si>
  <si>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</si>
  <si>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</si>
  <si>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</si>
  <si>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</si>
  <si>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</si>
  <si>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</si>
  <si>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</si>
  <si>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</si>
  <si>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</si>
  <si>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</si>
  <si>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</si>
  <si>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</si>
  <si>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</si>
  <si>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</si>
  <si>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</si>
  <si>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</si>
  <si>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</si>
  <si>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</si>
  <si>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</si>
  <si>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</si>
  <si>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</si>
  <si>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</si>
  <si>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</si>
  <si>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</si>
  <si>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</si>
  <si>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</si>
  <si>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</si>
  <si>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</si>
  <si>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</si>
  <si>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</si>
  <si>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</si>
  <si>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</si>
  <si>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</si>
  <si>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</si>
  <si>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</si>
  <si>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</si>
  <si>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</si>
  <si>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</si>
  <si>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</si>
  <si>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</si>
  <si>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</si>
  <si>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</si>
  <si>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</si>
  <si>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</si>
  <si>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</si>
  <si>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</si>
  <si>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</si>
  <si>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</si>
  <si>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</si>
  <si>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</si>
  <si>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</si>
  <si>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</si>
  <si>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</si>
  <si>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</si>
  <si>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</si>
  <si>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</si>
  <si>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</si>
  <si>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</si>
  <si>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</si>
  <si>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</si>
  <si>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</si>
  <si>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</si>
  <si>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</si>
  <si>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</si>
  <si>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</si>
  <si>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</si>
  <si>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</si>
  <si>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</si>
  <si>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</si>
  <si>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</si>
  <si>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</si>
  <si>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</si>
  <si>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</si>
  <si>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</si>
  <si>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</si>
  <si>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</si>
  <si>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</si>
  <si>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</si>
  <si>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</si>
  <si>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</si>
  <si>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</si>
  <si>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</si>
  <si>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</si>
  <si>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</si>
  <si>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</si>
  <si>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</si>
  <si>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</si>
  <si>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</si>
  <si>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</si>
  <si>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</si>
  <si>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</si>
  <si>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</si>
  <si>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</si>
  <si>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</si>
  <si>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</si>
  <si>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</si>
  <si>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</si>
  <si>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</si>
  <si>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</si>
  <si>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</si>
  <si>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</si>
  <si>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</si>
  <si>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</si>
  <si>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</si>
  <si>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</si>
  <si>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</si>
  <si>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</si>
  <si>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</si>
  <si>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</si>
  <si>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</si>
  <si>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</si>
  <si>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</si>
  <si>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</si>
  <si>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</si>
  <si>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</si>
  <si>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</si>
  <si>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</si>
  <si>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</si>
  <si>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</si>
  <si>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</si>
  <si>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</si>
  <si>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</si>
  <si>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</si>
  <si>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</si>
  <si>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</si>
  <si>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</si>
  <si>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</si>
  <si>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</si>
  <si>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</si>
  <si>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</si>
  <si>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</si>
  <si>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</si>
  <si>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</si>
  <si>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</si>
  <si>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</si>
  <si>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</si>
  <si>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</si>
  <si>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</si>
  <si>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</si>
  <si>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</si>
  <si>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</si>
  <si>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</si>
  <si>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</si>
  <si>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</si>
  <si>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</si>
  <si>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</si>
  <si>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</si>
  <si>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</si>
  <si>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</si>
  <si>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</si>
  <si>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</si>
  <si>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</si>
  <si>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</si>
  <si>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</si>
  <si>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</si>
  <si>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</si>
  <si>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</si>
  <si>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</si>
  <si>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</si>
  <si>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</si>
  <si>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</si>
  <si>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</si>
  <si>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</si>
  <si>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</si>
  <si>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</si>
  <si>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</si>
  <si>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</si>
  <si>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</si>
  <si>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</si>
  <si>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</si>
  <si>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</si>
  <si>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</si>
  <si>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</si>
  <si>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</si>
  <si>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</si>
  <si>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</si>
  <si>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</si>
  <si>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</si>
  <si>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</si>
  <si>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</si>
  <si>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</si>
  <si>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</si>
  <si>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</si>
  <si>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</si>
  <si>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</si>
  <si>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</si>
  <si>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</si>
  <si>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</si>
  <si>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</si>
  <si>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</si>
  <si>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</si>
  <si>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</si>
  <si>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</si>
  <si>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</si>
  <si>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</si>
  <si>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</si>
  <si>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</si>
  <si>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</si>
  <si>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</si>
  <si>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</si>
  <si>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</si>
  <si>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</si>
  <si>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</si>
  <si>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</si>
  <si>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</si>
  <si>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</si>
  <si>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</si>
  <si>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</si>
  <si>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</si>
  <si>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</si>
  <si>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</si>
  <si>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</si>
  <si>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</si>
  <si>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</si>
  <si>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</si>
  <si>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</si>
  <si>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</si>
  <si>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</si>
  <si>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</si>
  <si>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</si>
  <si>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</si>
  <si>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</si>
  <si>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</si>
  <si>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</si>
  <si>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</si>
  <si>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</si>
  <si>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</si>
  <si>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</si>
  <si>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</si>
  <si>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</si>
  <si>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</si>
  <si>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</si>
  <si>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</si>
  <si>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</si>
  <si>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</si>
  <si>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</si>
  <si>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</si>
  <si>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</si>
  <si>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</si>
  <si>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</si>
  <si>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</si>
  <si>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</si>
  <si>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</si>
  <si>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</si>
  <si>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</si>
  <si>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</si>
  <si>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</si>
  <si>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</si>
  <si>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</si>
  <si>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</si>
  <si>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</si>
  <si>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</si>
  <si>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</si>
  <si>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</si>
  <si>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</si>
  <si>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</si>
  <si>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</si>
  <si>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</si>
  <si>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</si>
  <si>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</si>
  <si>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</si>
  <si>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</si>
  <si>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</si>
  <si>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</si>
  <si>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</si>
  <si>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</si>
  <si>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</si>
  <si>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</si>
  <si>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</si>
  <si>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</si>
  <si>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</si>
  <si>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</si>
  <si>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</si>
  <si>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</si>
  <si>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</si>
  <si>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</si>
  <si>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</si>
  <si>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</si>
  <si>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</si>
  <si>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</si>
  <si>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</si>
  <si>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</si>
  <si>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</si>
  <si>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</si>
  <si>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</si>
  <si>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</si>
  <si>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</si>
  <si>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</si>
  <si>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</si>
  <si>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</si>
  <si>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</si>
  <si>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</si>
  <si>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</si>
  <si>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</si>
  <si>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</si>
  <si>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</si>
  <si>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</si>
  <si>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</si>
  <si>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</si>
  <si>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</si>
  <si>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</si>
  <si>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</si>
  <si>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</si>
  <si>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</si>
  <si>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</si>
  <si>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</si>
  <si>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</si>
  <si>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</si>
  <si>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</si>
  <si>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</si>
  <si>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</si>
  <si>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</si>
  <si>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</si>
  <si>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</si>
  <si>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</si>
  <si>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</si>
  <si>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</si>
  <si>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</si>
  <si>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</si>
  <si>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</si>
  <si>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</si>
  <si>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</si>
  <si>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</si>
  <si>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</si>
  <si>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</si>
  <si>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</si>
  <si>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</si>
  <si>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</si>
  <si>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</si>
  <si>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</si>
  <si>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</si>
  <si>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</si>
  <si>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</si>
  <si>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</si>
  <si>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</si>
  <si>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</si>
  <si>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</si>
  <si>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</si>
  <si>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</si>
  <si>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</si>
  <si>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</si>
  <si>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</si>
  <si>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</si>
  <si>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</si>
  <si>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</si>
  <si>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</si>
  <si>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</si>
  <si>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</si>
  <si>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</si>
  <si>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</si>
  <si>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</si>
  <si>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</si>
  <si>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</si>
  <si>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</si>
  <si>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</si>
  <si>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</si>
  <si>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</si>
  <si>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</si>
  <si>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</si>
  <si>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</si>
  <si>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</si>
  <si>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</si>
  <si>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</si>
  <si>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</si>
  <si>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</si>
  <si>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</si>
  <si>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</si>
  <si>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</si>
  <si>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</si>
  <si>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</si>
  <si>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</si>
  <si>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</si>
  <si>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</si>
  <si>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</si>
  <si>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</si>
  <si>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</si>
  <si>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</si>
  <si>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</si>
  <si>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</si>
  <si>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</si>
  <si>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</si>
  <si>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</si>
  <si>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</si>
  <si>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</si>
  <si>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</si>
  <si>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</si>
  <si>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</si>
  <si>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</si>
  <si>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</si>
  <si>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</si>
  <si>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</si>
  <si>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</si>
  <si>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</si>
  <si>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</si>
  <si>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</si>
  <si>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</si>
  <si>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</si>
  <si>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</si>
  <si>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</si>
  <si>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</si>
  <si>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</si>
  <si>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</si>
  <si>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</si>
  <si>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</si>
  <si>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</si>
  <si>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</si>
  <si>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</si>
  <si>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</si>
  <si>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</si>
  <si>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</si>
  <si>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</si>
  <si>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</si>
  <si>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</si>
  <si>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</si>
  <si>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</si>
  <si>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</si>
  <si>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</si>
  <si>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</si>
  <si>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</si>
  <si>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</si>
  <si>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</si>
  <si>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</si>
  <si>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</si>
  <si>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</si>
  <si>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</si>
  <si>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</si>
  <si>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</si>
  <si>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</si>
  <si>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</si>
  <si>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</si>
  <si>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</si>
  <si>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</si>
  <si>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</si>
  <si>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</si>
  <si>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</si>
  <si>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</si>
  <si>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</si>
  <si>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</si>
  <si>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</si>
  <si>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</si>
  <si>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</si>
  <si>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</si>
  <si>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</si>
  <si>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</si>
  <si>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</si>
  <si>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</si>
  <si>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</si>
  <si>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</si>
  <si>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</si>
  <si>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</si>
  <si>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</si>
  <si>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</si>
  <si>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</si>
  <si>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</si>
  <si>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</si>
  <si>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</si>
  <si>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</si>
  <si>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</si>
  <si>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</si>
  <si>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</si>
  <si>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</si>
  <si>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</si>
  <si>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</si>
  <si>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</si>
  <si>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</si>
  <si>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</si>
  <si>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</si>
  <si>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</si>
  <si>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</si>
  <si>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</si>
  <si>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</si>
  <si>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</si>
  <si>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</si>
  <si>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</si>
  <si>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</si>
  <si>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</si>
  <si>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</si>
  <si>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</si>
  <si>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</si>
  <si>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</si>
  <si>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</si>
  <si>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</si>
  <si>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</si>
  <si>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</si>
  <si>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</si>
  <si>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</si>
  <si>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</si>
  <si>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</si>
  <si>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</si>
  <si>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</si>
  <si>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</si>
  <si>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</si>
  <si>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</si>
  <si>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</si>
  <si>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</si>
  <si>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</si>
  <si>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</si>
  <si>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</si>
  <si>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</si>
  <si>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</si>
  <si>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</si>
  <si>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</si>
  <si>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</si>
  <si>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</si>
  <si>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</si>
  <si>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</si>
  <si>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</si>
  <si>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</si>
  <si>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</si>
  <si>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</si>
  <si>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</si>
  <si>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</si>
  <si>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</si>
  <si>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</si>
  <si>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</si>
  <si>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</si>
  <si>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</si>
  <si>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</si>
  <si>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</si>
  <si>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</si>
  <si>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</si>
  <si>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</si>
  <si>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</si>
  <si>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</si>
  <si>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</si>
  <si>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</si>
  <si>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</si>
  <si>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</si>
  <si>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</si>
  <si>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</si>
  <si>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</si>
  <si>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</si>
  <si>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</si>
  <si>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</si>
  <si>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</si>
  <si>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</si>
  <si>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</si>
  <si>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</si>
  <si>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</si>
  <si>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</si>
  <si>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</si>
  <si>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</si>
  <si>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</si>
  <si>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</si>
  <si>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</si>
  <si>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</si>
  <si>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</si>
  <si>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</si>
  <si>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</si>
  <si>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</si>
  <si>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</si>
  <si>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</si>
  <si>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</si>
  <si>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</si>
  <si>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</si>
  <si>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</si>
  <si>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</si>
  <si>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</si>
  <si>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</si>
  <si>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</si>
  <si>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</si>
  <si>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</si>
  <si>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</si>
  <si>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</si>
  <si>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</si>
  <si>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</si>
  <si>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</si>
  <si>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</si>
  <si>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</si>
  <si>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</si>
  <si>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</si>
  <si>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</si>
  <si>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</si>
  <si>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</si>
  <si>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</si>
  <si>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</si>
  <si>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</si>
  <si>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</si>
  <si>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</si>
  <si>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</si>
  <si>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</si>
  <si>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</si>
  <si>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</si>
  <si>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</si>
  <si>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</si>
  <si>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</si>
  <si>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</si>
  <si>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</si>
  <si>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</si>
  <si>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</si>
  <si>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</si>
  <si>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</si>
  <si>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</si>
  <si>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</si>
  <si>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</si>
  <si>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</si>
  <si>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</si>
  <si>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</si>
  <si>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</si>
  <si>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</si>
  <si>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</si>
  <si>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</si>
  <si>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</si>
  <si>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</si>
  <si>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</si>
  <si>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</si>
  <si>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</si>
  <si>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</si>
  <si>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</si>
  <si>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</si>
  <si>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</si>
  <si>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</si>
  <si>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</si>
  <si>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</si>
  <si>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</si>
  <si>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</si>
  <si>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</si>
  <si>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</si>
  <si>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</si>
  <si>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</si>
  <si>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</si>
  <si>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</si>
  <si>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</si>
  <si>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</si>
  <si>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</si>
  <si>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</si>
  <si>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</si>
  <si>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</si>
  <si>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</si>
  <si>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</si>
  <si>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</si>
  <si>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</si>
  <si>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</si>
  <si>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</si>
  <si>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</si>
  <si>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</si>
  <si>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</si>
  <si>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</si>
  <si>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</si>
  <si>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</si>
  <si>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</si>
  <si>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</si>
  <si>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</si>
  <si>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</si>
  <si>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</si>
  <si>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</si>
  <si>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</si>
  <si>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</si>
  <si>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</si>
  <si>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</si>
  <si>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</si>
  <si>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</si>
  <si>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</si>
  <si>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</si>
  <si>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</si>
  <si>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</si>
  <si>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</si>
  <si>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</si>
  <si>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</si>
  <si>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</si>
  <si>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</si>
  <si>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</si>
  <si>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</si>
  <si>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</si>
  <si>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</si>
  <si>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</si>
  <si>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</si>
  <si>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</si>
  <si>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</si>
  <si>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</si>
  <si>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</si>
  <si>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</si>
  <si>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</si>
  <si>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</si>
  <si>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</si>
  <si>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</si>
  <si>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</si>
  <si>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</si>
  <si>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</si>
  <si>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</si>
  <si>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</si>
  <si>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</si>
  <si>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</si>
  <si>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</si>
  <si>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</si>
  <si>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</si>
  <si>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</si>
  <si>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</si>
  <si>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</si>
  <si>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</si>
  <si>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</si>
  <si>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</si>
  <si>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</si>
  <si>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</si>
  <si>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</si>
  <si>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</si>
  <si>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</si>
  <si>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</si>
  <si>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</si>
  <si>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</si>
  <si>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</si>
  <si>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</si>
  <si>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</si>
  <si>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</si>
  <si>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</si>
  <si>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</si>
  <si>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</si>
  <si>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</si>
  <si>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</si>
  <si>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</si>
  <si>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</si>
  <si>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</si>
  <si>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</si>
  <si>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</si>
  <si>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</si>
  <si>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</si>
  <si>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</si>
  <si>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</si>
  <si>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</si>
  <si>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</si>
  <si>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</si>
  <si>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</si>
  <si>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</si>
  <si>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</si>
  <si>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</si>
  <si>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</si>
  <si>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</si>
  <si>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</si>
  <si>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</si>
  <si>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</si>
  <si>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</si>
  <si>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</si>
  <si>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</si>
  <si>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</si>
  <si>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</si>
  <si>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</si>
  <si>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</si>
  <si>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</si>
  <si>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</si>
  <si>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</si>
  <si>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</si>
  <si>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</si>
  <si>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</si>
  <si>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</si>
  <si>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</si>
  <si>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</si>
  <si>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</si>
  <si>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</si>
  <si>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</si>
  <si>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</si>
  <si>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</si>
  <si>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</si>
  <si>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</si>
  <si>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</si>
  <si>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</si>
  <si>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</si>
  <si>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</si>
  <si>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</si>
  <si>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</si>
  <si>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</si>
  <si>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</si>
  <si>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</si>
  <si>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</si>
  <si>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</si>
  <si>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</si>
  <si>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</si>
  <si>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</si>
  <si>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</si>
  <si>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</si>
  <si>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</si>
  <si>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</si>
  <si>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</si>
  <si>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</si>
  <si>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</si>
  <si>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</si>
  <si>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</si>
  <si>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</si>
  <si>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</si>
  <si>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</si>
  <si>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</si>
  <si>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</si>
  <si>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</si>
  <si>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</si>
  <si>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</si>
  <si>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</si>
  <si>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</si>
  <si>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</si>
  <si>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</si>
  <si>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</si>
  <si>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</si>
  <si>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</si>
  <si>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</si>
  <si>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</si>
  <si>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</si>
  <si>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</si>
  <si>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</si>
  <si>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</si>
  <si>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</si>
  <si>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</si>
  <si>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</si>
  <si>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</si>
  <si>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</si>
  <si>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</si>
  <si>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</si>
  <si>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</si>
  <si>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</si>
  <si>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</si>
  <si>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</si>
  <si>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</si>
  <si>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</si>
  <si>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</si>
  <si>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</si>
  <si>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</si>
  <si>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</si>
  <si>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</si>
  <si>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</si>
  <si>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</si>
  <si>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</si>
  <si>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</si>
  <si>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</si>
  <si>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</si>
  <si>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</si>
  <si>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</si>
  <si>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</si>
  <si>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</si>
  <si>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</si>
  <si>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</si>
  <si>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</si>
  <si>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</si>
  <si>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</si>
  <si>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</si>
  <si>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</si>
  <si>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</si>
  <si>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</si>
  <si>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</si>
  <si>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</si>
  <si>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</si>
  <si>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</si>
  <si>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</si>
  <si>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</si>
  <si>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</si>
  <si>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</si>
  <si>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</si>
  <si>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</si>
  <si>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</si>
  <si>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</si>
  <si>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</si>
  <si>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</si>
  <si>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</si>
  <si>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</si>
  <si>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</si>
  <si>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</si>
  <si>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</si>
  <si>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</si>
  <si>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</si>
  <si>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</si>
  <si>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</si>
  <si>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</si>
  <si>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</si>
  <si>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</si>
  <si>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</si>
  <si>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</si>
  <si>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</si>
  <si>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</si>
  <si>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</si>
  <si>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</si>
  <si>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</si>
  <si>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</si>
  <si>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</si>
  <si>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</si>
  <si>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</si>
  <si>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</si>
  <si>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</si>
  <si>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</si>
  <si>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</si>
  <si>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</si>
  <si>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</si>
  <si>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</si>
  <si>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</si>
  <si>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</si>
  <si>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</si>
  <si>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</si>
  <si>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</si>
  <si>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</si>
  <si>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</si>
  <si>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</si>
  <si>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</si>
  <si>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</si>
  <si>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</si>
  <si>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</si>
  <si>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</si>
  <si>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</si>
  <si>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</si>
  <si>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</si>
  <si>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</si>
  <si>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</si>
  <si>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</si>
  <si>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</si>
  <si>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</si>
  <si>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</si>
  <si>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</si>
  <si>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</si>
  <si>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</si>
  <si>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</si>
  <si>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</si>
  <si>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</si>
  <si>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</si>
  <si>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</si>
  <si>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</si>
  <si>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</si>
  <si>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</si>
  <si>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</si>
  <si>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</si>
  <si>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</si>
  <si>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</si>
  <si>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</si>
  <si>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</si>
  <si>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</si>
  <si>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</si>
  <si>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</si>
  <si>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</si>
  <si>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</si>
  <si>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</si>
  <si>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</si>
  <si>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</si>
  <si>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</si>
  <si>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</si>
  <si>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</si>
  <si>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</si>
  <si>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</si>
  <si>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</si>
  <si>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</si>
  <si>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</si>
  <si>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</si>
  <si>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</si>
  <si>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</si>
  <si>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</si>
  <si>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</si>
  <si>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</si>
  <si>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</si>
  <si>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</si>
  <si>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</si>
  <si>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</si>
  <si>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</si>
  <si>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</si>
  <si>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</si>
  <si>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</si>
  <si>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</si>
  <si>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</si>
  <si>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</si>
  <si>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</si>
  <si>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</si>
  <si>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</si>
  <si>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</si>
  <si>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</si>
  <si>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</si>
  <si>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</si>
  <si>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</si>
  <si>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</si>
  <si>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</si>
  <si>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</si>
  <si>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</si>
  <si>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</si>
  <si>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</si>
  <si>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</si>
  <si>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</si>
  <si>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</si>
  <si>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</si>
  <si>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</si>
  <si>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</si>
  <si>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</si>
  <si>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</si>
  <si>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</si>
  <si>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</si>
  <si>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</si>
  <si>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</si>
  <si>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</si>
  <si>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</si>
  <si>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</si>
  <si>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</si>
  <si>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</si>
  <si>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</si>
  <si>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</si>
  <si>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</si>
  <si>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</si>
  <si>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</si>
  <si>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</si>
  <si>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</si>
  <si>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</si>
  <si>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</si>
  <si>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</si>
  <si>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</si>
  <si>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</si>
  <si>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</si>
  <si>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</si>
  <si>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</si>
  <si>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</si>
  <si>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</si>
  <si>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</si>
  <si>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</si>
  <si>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</si>
  <si>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</si>
  <si>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</si>
  <si>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</si>
  <si>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</si>
  <si>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</si>
  <si>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</si>
  <si>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</si>
  <si>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</si>
  <si>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</si>
  <si>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</si>
  <si>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</si>
  <si>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</si>
  <si>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</si>
  <si>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</si>
  <si>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</si>
  <si>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</si>
  <si>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</si>
  <si>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</si>
  <si>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</si>
  <si>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</si>
  <si>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</si>
  <si>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</si>
  <si>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</si>
  <si>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</si>
  <si>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</si>
  <si>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</si>
  <si>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</si>
  <si>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</si>
  <si>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</si>
  <si>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</si>
  <si>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</si>
  <si>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</si>
  <si>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</si>
  <si>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</si>
  <si>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</si>
  <si>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</si>
  <si>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</si>
  <si>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</si>
  <si>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</si>
  <si>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</si>
  <si>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</si>
  <si>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</si>
  <si>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</si>
  <si>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</si>
  <si>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</si>
  <si>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</si>
  <si>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</si>
  <si>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</si>
  <si>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</si>
  <si>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</si>
  <si>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</si>
  <si>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</si>
  <si>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</si>
  <si>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</si>
  <si>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</si>
  <si>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</si>
  <si>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</si>
  <si>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</si>
  <si>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</si>
  <si>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</si>
  <si>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</si>
  <si>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</si>
  <si>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</si>
  <si>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</si>
  <si>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</si>
  <si>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</si>
  <si>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</si>
  <si>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</si>
  <si>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</si>
  <si>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</si>
  <si>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</si>
  <si>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</si>
  <si>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</si>
  <si>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</si>
  <si>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</si>
  <si>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</si>
  <si>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</si>
  <si>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</si>
  <si>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</si>
  <si>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</si>
  <si>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</si>
  <si>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</si>
  <si>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</si>
  <si>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</si>
  <si>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</si>
  <si>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</si>
  <si>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</si>
  <si>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</si>
  <si>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</si>
  <si>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</si>
  <si>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</si>
  <si>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</si>
  <si>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</si>
  <si>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</si>
  <si>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</si>
  <si>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</si>
  <si>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</si>
  <si>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</si>
  <si>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</si>
  <si>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</si>
  <si>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</si>
  <si>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</si>
  <si>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</si>
  <si>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</si>
  <si>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</si>
  <si>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</si>
  <si>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</si>
  <si>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</si>
  <si>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</si>
  <si>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</si>
  <si>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</si>
  <si>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</si>
  <si>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</si>
  <si>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</si>
  <si>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</si>
  <si>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</si>
  <si>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</si>
  <si>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</si>
  <si>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</si>
  <si>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</si>
  <si>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</si>
  <si>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</si>
  <si>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</si>
  <si>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</si>
  <si>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</si>
  <si>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</si>
  <si>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</si>
  <si>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</si>
  <si>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</si>
  <si>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</si>
  <si>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</si>
  <si>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</si>
  <si>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</si>
  <si>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</si>
  <si>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</si>
  <si>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</si>
  <si>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</si>
  <si>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</si>
  <si>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</si>
  <si>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</si>
  <si>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</si>
  <si>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</si>
  <si>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</si>
  <si>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</si>
  <si>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</si>
  <si>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</si>
  <si>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</si>
  <si>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</si>
  <si>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</si>
  <si>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</si>
  <si>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</si>
  <si>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</si>
  <si>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</si>
  <si>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</si>
  <si>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</si>
  <si>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</si>
  <si>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</si>
  <si>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</si>
  <si>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</si>
  <si>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</si>
  <si>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</si>
  <si>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</si>
  <si>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</si>
  <si>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</si>
  <si>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</si>
  <si>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</si>
  <si>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</si>
  <si>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</si>
  <si>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</si>
  <si>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</si>
  <si>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</si>
  <si>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</si>
  <si>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</si>
  <si>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</si>
  <si>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</si>
  <si>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</si>
  <si>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</si>
  <si>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</si>
  <si>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</si>
  <si>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</si>
  <si>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</si>
  <si>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</si>
  <si>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</si>
  <si>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</si>
  <si>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</si>
  <si>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</si>
  <si>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</si>
  <si>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</si>
  <si>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</si>
  <si>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</si>
  <si>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</si>
  <si>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</si>
  <si>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</si>
  <si>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</si>
  <si>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</si>
  <si>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</si>
  <si>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</si>
  <si>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</si>
  <si>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</si>
  <si>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</si>
  <si>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</si>
  <si>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</si>
  <si>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</si>
  <si>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</si>
  <si>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</si>
  <si>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</si>
  <si>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</si>
  <si>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</si>
  <si>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</si>
  <si>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</si>
  <si>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</si>
  <si>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</si>
  <si>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</si>
  <si>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</si>
  <si>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</si>
  <si>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</si>
  <si>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</si>
  <si>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</si>
  <si>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</si>
  <si>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</si>
  <si>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</si>
  <si>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</si>
  <si>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</si>
  <si>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</si>
  <si>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</si>
  <si>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</si>
  <si>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</si>
  <si>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</si>
  <si>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</si>
  <si>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</si>
  <si>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</si>
  <si>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</si>
  <si>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</si>
  <si>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</si>
  <si>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</si>
  <si>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</si>
  <si>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</si>
  <si>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</si>
  <si>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</si>
  <si>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</si>
  <si>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</si>
  <si>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</si>
  <si>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</si>
  <si>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</si>
  <si>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</si>
  <si>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</si>
  <si>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</si>
  <si>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</si>
  <si>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</si>
  <si>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</si>
  <si>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</si>
  <si>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</si>
  <si>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</si>
  <si>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</si>
  <si>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</si>
  <si>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</si>
  <si>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</si>
  <si>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</si>
  <si>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</si>
  <si>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</si>
  <si>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</si>
  <si>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</si>
  <si>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</si>
  <si>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</si>
  <si>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</si>
  <si>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</si>
  <si>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</si>
  <si>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</si>
  <si>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</si>
  <si>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</si>
  <si>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</si>
  <si>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</si>
  <si>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</si>
  <si>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</si>
  <si>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</si>
  <si>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</si>
  <si>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</si>
  <si>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</si>
  <si>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</si>
  <si>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</si>
  <si>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</si>
  <si>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</si>
  <si>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</si>
  <si>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</si>
  <si>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</si>
  <si>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</si>
  <si>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</si>
  <si>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</si>
  <si>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</si>
  <si>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</si>
  <si>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</si>
  <si>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</si>
  <si>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</si>
  <si>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</si>
  <si>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</si>
  <si>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</si>
  <si>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</si>
  <si>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</si>
  <si>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</si>
  <si>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</si>
  <si>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</si>
  <si>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</si>
  <si>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</si>
  <si>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</si>
  <si>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</si>
  <si>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</si>
  <si>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</si>
  <si>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</si>
  <si>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</si>
  <si>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</si>
  <si>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</si>
  <si>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</si>
  <si>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</si>
  <si>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</si>
  <si>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</si>
  <si>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</si>
  <si>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</si>
  <si>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</si>
  <si>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</si>
  <si>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</si>
  <si>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</si>
  <si>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</si>
  <si>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</si>
  <si>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</si>
  <si>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</si>
  <si>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</si>
  <si>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</si>
  <si>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</si>
  <si>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</si>
  <si>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</si>
  <si>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</si>
  <si>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</si>
  <si>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</si>
  <si>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</si>
  <si>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</si>
  <si>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</si>
  <si>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</si>
  <si>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</si>
  <si>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</si>
  <si>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</si>
  <si>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</si>
  <si>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</si>
  <si>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</si>
  <si>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</si>
  <si>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</si>
  <si>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</si>
  <si>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</si>
  <si>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</si>
  <si>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</si>
  <si>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</si>
  <si>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</si>
  <si>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</si>
  <si>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</si>
  <si>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</si>
  <si>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</si>
  <si>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</si>
  <si>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</si>
  <si>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</si>
  <si>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</si>
  <si>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</si>
  <si>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</si>
  <si>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</si>
  <si>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</si>
  <si>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</si>
  <si>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</si>
  <si>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</si>
  <si>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</si>
  <si>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</si>
  <si>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</si>
  <si>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</si>
  <si>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</si>
  <si>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</si>
  <si>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</si>
  <si>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</si>
  <si>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</si>
  <si>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</si>
  <si>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</si>
  <si>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</si>
  <si>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</si>
  <si>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</si>
  <si>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</si>
  <si>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</si>
  <si>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</si>
  <si>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</si>
  <si>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</si>
  <si>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</si>
  <si>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</si>
  <si>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</si>
  <si>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</si>
  <si>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</si>
  <si>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</si>
  <si>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</si>
  <si>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</si>
  <si>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</si>
  <si>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</si>
  <si>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</si>
  <si>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</si>
  <si>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</si>
  <si>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</si>
  <si>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</si>
  <si>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</si>
  <si>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</si>
  <si>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</si>
  <si>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</si>
  <si>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</si>
  <si>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</si>
  <si>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</si>
  <si>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</si>
  <si>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</si>
  <si>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</si>
  <si>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</si>
  <si>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</si>
  <si>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</si>
  <si>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</si>
  <si>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</si>
  <si>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</si>
  <si>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</si>
  <si>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</si>
  <si>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</si>
  <si>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</si>
  <si>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</si>
  <si>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</si>
  <si>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</si>
  <si>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</si>
  <si>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</si>
  <si>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</si>
  <si>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</si>
  <si>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</si>
  <si>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</si>
  <si>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</si>
  <si>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</si>
  <si>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</si>
  <si>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</si>
  <si>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</si>
  <si>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</si>
  <si>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</si>
  <si>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</si>
  <si>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</si>
  <si>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</si>
  <si>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</si>
  <si>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</si>
  <si>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</si>
  <si>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</si>
  <si>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</si>
  <si>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</si>
  <si>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</si>
  <si>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</si>
  <si>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</si>
  <si>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</si>
  <si>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</si>
  <si>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</si>
  <si>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</si>
  <si>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</si>
  <si>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</si>
  <si>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</si>
  <si>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</si>
  <si>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</si>
  <si>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</si>
  <si>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</si>
  <si>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</si>
  <si>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</si>
  <si>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</si>
  <si>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</si>
  <si>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</si>
  <si>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</si>
  <si>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</si>
  <si>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</si>
  <si>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</si>
  <si>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</si>
  <si>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</si>
  <si>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</si>
  <si>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</si>
  <si>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</si>
  <si>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</si>
  <si>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</si>
  <si>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</si>
  <si>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</si>
  <si>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</si>
  <si>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</si>
  <si>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</si>
  <si>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</si>
  <si>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</si>
  <si>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</si>
  <si>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</si>
  <si>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</si>
  <si>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</si>
  <si>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</si>
  <si>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</si>
  <si>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</si>
  <si>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</si>
  <si>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</si>
  <si>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</si>
  <si>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</si>
  <si>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</si>
  <si>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</si>
  <si>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</si>
  <si>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</si>
  <si>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</si>
  <si>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</si>
  <si>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</si>
  <si>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</si>
  <si>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</si>
  <si>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</si>
  <si>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</si>
  <si>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</si>
  <si>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</si>
  <si>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</si>
  <si>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</si>
  <si>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</si>
  <si>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</si>
  <si>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</si>
  <si>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</si>
  <si>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</si>
  <si>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</si>
  <si>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</si>
  <si>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</si>
  <si>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</si>
  <si>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</si>
  <si>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</si>
  <si>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</si>
  <si>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</si>
  <si>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</si>
  <si>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</si>
  <si>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</si>
  <si>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</si>
  <si>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</si>
  <si>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</si>
  <si>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</si>
  <si>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</si>
  <si>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</si>
  <si>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</si>
  <si>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</si>
  <si>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</si>
  <si>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</si>
  <si>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</si>
  <si>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</si>
  <si>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</si>
  <si>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</si>
  <si>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</si>
  <si>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</si>
  <si>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</si>
  <si>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</si>
  <si>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</si>
  <si>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</si>
  <si>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</si>
  <si>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</si>
  <si>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</si>
  <si>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</si>
  <si>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</si>
  <si>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</si>
  <si>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</si>
  <si>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</si>
  <si>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</si>
  <si>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</si>
  <si>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</si>
  <si>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</si>
  <si>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</si>
  <si>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</si>
  <si>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</si>
  <si>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</si>
  <si>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</si>
  <si>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</si>
  <si>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</si>
  <si>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</si>
  <si>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</si>
  <si>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</si>
  <si>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</si>
  <si>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</si>
  <si>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</si>
  <si>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</si>
  <si>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</si>
  <si>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</si>
  <si>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</si>
  <si>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</si>
  <si>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</si>
  <si>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</si>
  <si>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</si>
  <si>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</si>
  <si>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</si>
  <si>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</si>
  <si>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</si>
  <si>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</si>
  <si>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</si>
  <si>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</si>
  <si>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</si>
  <si>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</si>
  <si>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</si>
  <si>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</si>
  <si>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</si>
  <si>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</si>
  <si>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</si>
  <si>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</si>
  <si>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</si>
  <si>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</si>
  <si>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</si>
  <si>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</si>
  <si>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</si>
  <si>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</si>
  <si>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</si>
  <si>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</si>
  <si>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</si>
  <si>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</si>
  <si>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</si>
  <si>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</si>
  <si>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</si>
  <si>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</si>
  <si>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</si>
  <si>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</si>
  <si>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</si>
  <si>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</si>
  <si>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</si>
  <si>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</si>
  <si>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</si>
  <si>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</si>
  <si>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</si>
  <si>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</si>
  <si>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</si>
  <si>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</si>
  <si>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</si>
  <si>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</si>
  <si>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</si>
  <si>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</si>
  <si>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</si>
  <si>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</si>
  <si>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</si>
  <si>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</si>
  <si>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</si>
  <si>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</si>
  <si>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</si>
  <si>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</si>
  <si>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</si>
  <si>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</si>
  <si>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</si>
  <si>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</si>
  <si>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</si>
  <si>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</si>
  <si>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</si>
  <si>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</si>
  <si>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</si>
  <si>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</si>
  <si>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</si>
  <si>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</si>
  <si>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</si>
  <si>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</si>
  <si>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</si>
  <si>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</si>
  <si>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</si>
  <si>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</si>
  <si>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</si>
  <si>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</si>
  <si>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</si>
  <si>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</si>
  <si>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</si>
  <si>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</si>
  <si>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</si>
  <si>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</si>
  <si>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</si>
  <si>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</si>
  <si>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</si>
  <si>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</si>
  <si>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</si>
  <si>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</si>
  <si>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</si>
  <si>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</si>
  <si>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</si>
  <si>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</si>
  <si>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</si>
  <si>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</si>
  <si>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</si>
  <si>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</si>
  <si>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</si>
  <si>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</si>
  <si>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</si>
  <si>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</si>
  <si>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</si>
  <si>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</si>
  <si>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</si>
  <si>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</si>
  <si>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</si>
  <si>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</si>
  <si>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</si>
  <si>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</si>
  <si>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</si>
  <si>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</si>
  <si>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</si>
  <si>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</si>
  <si>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</si>
  <si>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</si>
  <si>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</si>
  <si>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</si>
  <si>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</si>
  <si>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</si>
  <si>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</si>
  <si>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</si>
  <si>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</si>
  <si>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</si>
  <si>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</si>
  <si>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</si>
  <si>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</si>
  <si>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</si>
  <si>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</si>
  <si>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</si>
  <si>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</si>
  <si>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</si>
  <si>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</si>
  <si>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</si>
  <si>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</si>
  <si>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</si>
  <si>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</si>
  <si>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</si>
  <si>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</si>
  <si>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</si>
  <si>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</si>
  <si>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</si>
  <si>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</si>
  <si>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</si>
  <si>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</si>
  <si>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</si>
  <si>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</si>
  <si>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</si>
  <si>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</si>
  <si>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</si>
  <si>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</si>
  <si>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</si>
  <si>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</si>
  <si>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</si>
  <si>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</si>
  <si>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</si>
  <si>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</si>
  <si>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</si>
  <si>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</si>
  <si>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</si>
  <si>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</si>
  <si>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</si>
  <si>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</si>
  <si>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</si>
  <si>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</si>
  <si>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</si>
  <si>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</si>
  <si>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</si>
  <si>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</si>
  <si>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</si>
  <si>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</si>
  <si>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</si>
  <si>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</si>
  <si>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</si>
  <si>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</si>
  <si>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</si>
  <si>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</si>
  <si>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</si>
  <si>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</si>
  <si>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</si>
  <si>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</si>
  <si>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</si>
  <si>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</si>
  <si>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</si>
  <si>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</si>
  <si>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</si>
  <si>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</si>
  <si>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</si>
  <si>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</si>
  <si>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</si>
  <si>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</si>
  <si>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</si>
  <si>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</si>
  <si>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</si>
  <si>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</si>
  <si>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</si>
  <si>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</si>
  <si>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</si>
  <si>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</si>
  <si>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</si>
  <si>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</si>
  <si>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</si>
  <si>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</si>
  <si>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</si>
  <si>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</si>
  <si>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</si>
  <si>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</si>
  <si>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</si>
  <si>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</si>
  <si>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</si>
  <si>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</si>
  <si>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</si>
  <si>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</si>
  <si>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</si>
  <si>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</si>
  <si>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</si>
  <si>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</si>
  <si>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</si>
  <si>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</si>
  <si>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</si>
  <si>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</si>
  <si>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</si>
  <si>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</si>
  <si>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</si>
  <si>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</si>
  <si>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</si>
  <si>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</si>
  <si>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</si>
  <si>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</si>
  <si>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</si>
  <si>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</si>
  <si>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</si>
  <si>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</si>
  <si>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</si>
  <si>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</si>
  <si>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</si>
  <si>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</si>
  <si>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</si>
  <si>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</si>
  <si>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</si>
  <si>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</si>
  <si>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</si>
  <si>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</si>
  <si>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</si>
  <si>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</si>
  <si>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</si>
  <si>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</si>
  <si>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</si>
  <si>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</si>
  <si>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</si>
  <si>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</si>
  <si>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</si>
  <si>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</si>
  <si>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</si>
  <si>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</si>
  <si>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</si>
  <si>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</si>
  <si>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</si>
  <si>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</si>
  <si>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</si>
  <si>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</si>
  <si>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</si>
  <si>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</si>
  <si>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</si>
  <si>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</si>
  <si>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</si>
  <si>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</si>
  <si>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</si>
  <si>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</si>
  <si>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</si>
  <si>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</si>
  <si>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</si>
  <si>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</si>
  <si>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</si>
  <si>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</si>
  <si>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</si>
  <si>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</si>
  <si>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</si>
  <si>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</si>
  <si>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</si>
  <si>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</si>
  <si>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</si>
  <si>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</si>
  <si>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</si>
  <si>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</si>
  <si>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</si>
  <si>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</si>
  <si>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</si>
  <si>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</si>
  <si>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</si>
  <si>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</si>
  <si>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</si>
  <si>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</si>
  <si>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</si>
  <si>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</si>
  <si>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</si>
  <si>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</si>
  <si>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</si>
  <si>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</si>
  <si>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</si>
  <si>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</si>
  <si>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</si>
  <si>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</si>
  <si>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</si>
  <si>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</si>
  <si>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</si>
  <si>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</si>
  <si>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</si>
  <si>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</si>
  <si>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</si>
  <si>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</si>
  <si>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</si>
  <si>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</si>
  <si>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</si>
  <si>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</si>
  <si>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</si>
  <si>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</si>
  <si>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</si>
  <si>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</si>
  <si>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</si>
  <si>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</si>
  <si>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</si>
  <si>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</si>
  <si>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</si>
  <si>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</si>
  <si>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</si>
  <si>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</si>
  <si>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</si>
  <si>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</si>
  <si>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</si>
  <si>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</si>
  <si>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</si>
  <si>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</si>
  <si>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</si>
  <si>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</si>
  <si>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</si>
  <si>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</si>
  <si>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</si>
  <si>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</si>
  <si>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</si>
  <si>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</si>
  <si>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</si>
  <si>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</si>
  <si>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</si>
  <si>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</si>
  <si>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</si>
  <si>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</si>
  <si>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</si>
  <si>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</si>
  <si>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</si>
  <si>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</si>
  <si>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</si>
  <si>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</si>
  <si>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</si>
  <si>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</si>
  <si>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</si>
  <si>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</si>
  <si>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</si>
  <si>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</si>
  <si>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</si>
  <si>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</si>
  <si>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</si>
  <si>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</si>
  <si>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</si>
  <si>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</si>
  <si>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</si>
  <si>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</si>
  <si>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</si>
  <si>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</si>
  <si>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</si>
  <si>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</si>
  <si>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</si>
  <si>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</si>
  <si>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</si>
  <si>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</si>
  <si>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</si>
  <si>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</si>
  <si>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</si>
  <si>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</si>
  <si>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</si>
  <si>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</si>
  <si>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</si>
  <si>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</si>
  <si>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</si>
  <si>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</si>
  <si>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</si>
  <si>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</si>
  <si>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</si>
  <si>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</si>
  <si>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</si>
  <si>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</si>
  <si>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</si>
  <si>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</si>
  <si>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</si>
  <si>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</si>
  <si>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</si>
  <si>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</si>
  <si>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</si>
  <si>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</si>
  <si>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</si>
  <si>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</si>
  <si>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</si>
  <si>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</si>
  <si>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</si>
  <si>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</si>
  <si>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</si>
  <si>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</si>
  <si>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</si>
  <si>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</si>
  <si>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</si>
  <si>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</si>
  <si>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</si>
  <si>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</si>
  <si>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</si>
  <si>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</si>
  <si>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</si>
  <si>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</si>
  <si>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</si>
  <si>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</si>
  <si>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</si>
  <si>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</si>
  <si>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</si>
  <si>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</si>
  <si>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</si>
  <si>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</si>
  <si>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</si>
  <si>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</si>
  <si>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</si>
  <si>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</si>
  <si>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</si>
  <si>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</si>
  <si>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</si>
  <si>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</si>
  <si>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</si>
  <si>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</si>
  <si>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</si>
  <si>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</si>
  <si>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</si>
  <si>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</si>
  <si>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</si>
  <si>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</si>
  <si>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</si>
  <si>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</si>
  <si>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</si>
  <si>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</si>
  <si>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</si>
  <si>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</si>
  <si>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</si>
  <si>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</si>
  <si>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</si>
  <si>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</si>
  <si>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</si>
  <si>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</si>
  <si>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</si>
  <si>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</si>
  <si>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</si>
  <si>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</si>
  <si>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</si>
  <si>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</si>
  <si>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</si>
  <si>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</si>
  <si>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</si>
  <si>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</si>
  <si>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</si>
  <si>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</si>
  <si>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</si>
  <si>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</si>
  <si>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</si>
  <si>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</si>
  <si>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</si>
  <si>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</si>
  <si>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</si>
  <si>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</si>
  <si>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</si>
  <si>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</si>
  <si>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</si>
  <si>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</si>
  <si>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</si>
  <si>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</si>
  <si>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</si>
  <si>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</si>
  <si>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</si>
  <si>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</si>
  <si>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</si>
  <si>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</si>
  <si>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</si>
  <si>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</si>
  <si>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</si>
  <si>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</si>
  <si>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</si>
  <si>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</si>
  <si>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</si>
  <si>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</si>
  <si>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</si>
  <si>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</si>
  <si>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</si>
  <si>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</si>
  <si>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</si>
  <si>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</si>
  <si>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</si>
  <si>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</si>
  <si>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</si>
  <si>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</si>
  <si>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</si>
  <si>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</si>
  <si>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</si>
  <si>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</si>
  <si>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</si>
  <si>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</si>
  <si>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</si>
  <si>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</si>
  <si>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</si>
  <si>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</si>
  <si>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</si>
  <si>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</si>
  <si>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</si>
  <si>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</si>
  <si>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</si>
  <si>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</si>
  <si>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</si>
  <si>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</si>
  <si>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</si>
  <si>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</si>
  <si>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</si>
  <si>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</si>
  <si>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</si>
  <si>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</si>
  <si>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</si>
  <si>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</si>
  <si>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</si>
  <si>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</si>
  <si>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</si>
  <si>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</si>
  <si>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</si>
  <si>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</si>
  <si>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</si>
  <si>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</si>
  <si>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</si>
  <si>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</si>
  <si>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</si>
  <si>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</si>
  <si>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</si>
  <si>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</si>
  <si>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</si>
  <si>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</si>
  <si>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</si>
  <si>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</si>
  <si>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</si>
  <si>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</si>
  <si>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</si>
  <si>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</si>
  <si>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</si>
  <si>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</si>
  <si>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</si>
  <si>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</si>
  <si>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</si>
  <si>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</si>
  <si>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</si>
  <si>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</si>
  <si>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</si>
  <si>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</si>
  <si>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</si>
  <si>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</si>
  <si>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</si>
  <si>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</si>
  <si>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</si>
  <si>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</si>
  <si>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</si>
  <si>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</si>
  <si>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</si>
  <si>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</si>
  <si>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</si>
  <si>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</si>
  <si>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</si>
  <si>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</si>
  <si>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</si>
  <si>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</si>
  <si>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</si>
  <si>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</si>
  <si>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</si>
  <si>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</si>
  <si>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</si>
  <si>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</si>
  <si>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</si>
  <si>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</si>
  <si>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</si>
  <si>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</si>
  <si>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</si>
  <si>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</si>
  <si>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</si>
  <si>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</si>
  <si>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</si>
  <si>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</si>
  <si>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</si>
  <si>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</si>
  <si>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</si>
  <si>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</si>
  <si>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</si>
  <si>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</si>
  <si>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</si>
  <si>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</si>
  <si>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</si>
  <si>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</si>
  <si>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</si>
  <si>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</si>
  <si>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</si>
  <si>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</si>
  <si>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</si>
  <si>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</si>
  <si>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</si>
  <si>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</si>
  <si>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</si>
  <si>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</si>
  <si>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</si>
  <si>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</si>
  <si>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</si>
  <si>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</si>
  <si>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</si>
  <si>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</si>
  <si>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</si>
  <si>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</si>
  <si>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</si>
  <si>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</si>
  <si>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</si>
  <si>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</si>
  <si>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</si>
  <si>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</si>
  <si>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</si>
  <si>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</si>
  <si>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</si>
  <si>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</si>
  <si>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</si>
  <si>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</si>
  <si>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</si>
  <si>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</si>
  <si>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</si>
  <si>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</si>
  <si>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</si>
  <si>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</si>
  <si>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</si>
  <si>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</si>
  <si>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</si>
  <si>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</si>
  <si>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</si>
  <si>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</si>
  <si>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</si>
  <si>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</si>
  <si>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</si>
  <si>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</si>
  <si>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</si>
  <si>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</si>
  <si>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</si>
  <si>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</si>
  <si>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</si>
  <si>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</si>
  <si>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</si>
  <si>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</si>
  <si>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</si>
  <si>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</si>
  <si>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</si>
  <si>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</si>
  <si>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</si>
  <si>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</si>
  <si>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</si>
  <si>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</si>
  <si>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</si>
  <si>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</si>
  <si>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</si>
  <si>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</si>
  <si>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</si>
  <si>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</si>
  <si>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</si>
  <si>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</si>
  <si>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</si>
  <si>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</si>
  <si>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</si>
  <si>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</si>
  <si>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</si>
  <si>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</si>
  <si>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</si>
  <si>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</si>
  <si>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</si>
  <si>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</si>
  <si>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</si>
  <si>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</si>
  <si>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</si>
  <si>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</si>
  <si>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</si>
  <si>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</si>
  <si>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</si>
  <si>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</si>
  <si>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</si>
  <si>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</si>
  <si>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</si>
  <si>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</si>
  <si>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</si>
  <si>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</si>
  <si>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</si>
  <si>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</si>
  <si>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</si>
  <si>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</si>
  <si>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</si>
  <si>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</si>
  <si>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</si>
  <si>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</si>
  <si>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</si>
  <si>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</si>
  <si>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</si>
  <si>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</si>
  <si>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</si>
  <si>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</si>
  <si>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</si>
  <si>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</si>
  <si>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</si>
  <si>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</si>
  <si>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</si>
  <si>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</si>
  <si>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</si>
  <si>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</si>
  <si>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</si>
  <si>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</si>
  <si>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</si>
  <si>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</si>
  <si>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</si>
  <si>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</si>
  <si>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</si>
  <si>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</si>
  <si>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</si>
  <si>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</si>
  <si>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</si>
  <si>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</si>
  <si>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</si>
  <si>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</si>
  <si>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</si>
  <si>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</si>
  <si>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</si>
  <si>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</si>
  <si>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</si>
  <si>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</si>
  <si>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</si>
  <si>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</si>
  <si>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</si>
  <si>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</si>
  <si>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</si>
  <si>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</si>
  <si>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</si>
  <si>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</si>
  <si>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</si>
  <si>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</si>
  <si>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</si>
  <si>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</si>
  <si>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</si>
  <si>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</si>
  <si>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</si>
  <si>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</si>
  <si>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</si>
  <si>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</si>
  <si>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</si>
  <si>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</si>
  <si>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</si>
  <si>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</si>
  <si>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</si>
  <si>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</si>
  <si>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</si>
  <si>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</si>
  <si>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</si>
  <si>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</si>
  <si>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</si>
  <si>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</si>
  <si>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</si>
  <si>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</si>
  <si>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</si>
  <si>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</si>
  <si>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</si>
  <si>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</si>
  <si>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</si>
  <si>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</si>
  <si>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</si>
  <si>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</si>
  <si>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</si>
  <si>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</si>
  <si>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</si>
  <si>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</si>
  <si>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</si>
  <si>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</si>
  <si>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</si>
  <si>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</si>
  <si>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</si>
  <si>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</si>
  <si>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</si>
  <si>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</si>
  <si>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</si>
  <si>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</si>
  <si>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</si>
  <si>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</si>
  <si>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</si>
  <si>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</si>
  <si>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</si>
  <si>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</si>
  <si>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</si>
  <si>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</si>
  <si>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</si>
  <si>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</si>
  <si>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</si>
  <si>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</si>
  <si>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</si>
  <si>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</si>
  <si>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</si>
  <si>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</si>
  <si>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</si>
  <si>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</si>
  <si>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</si>
  <si>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</si>
  <si>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</si>
  <si>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</si>
  <si>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</si>
  <si>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</si>
  <si>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</si>
  <si>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</si>
  <si>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</si>
  <si>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</si>
  <si>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</si>
  <si>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</si>
  <si>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</si>
  <si>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</si>
  <si>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</si>
  <si>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</si>
  <si>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</si>
  <si>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</si>
  <si>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</si>
  <si>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</si>
  <si>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</si>
  <si>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</si>
  <si>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</si>
  <si>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</si>
  <si>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</si>
  <si>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</si>
  <si>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</si>
  <si>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</si>
  <si>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</si>
  <si>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</si>
  <si>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</si>
  <si>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</si>
  <si>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</si>
  <si>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</si>
  <si>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</si>
  <si>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</si>
  <si>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</si>
  <si>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</si>
  <si>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</si>
  <si>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</si>
  <si>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</si>
  <si>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</si>
  <si>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</si>
  <si>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</si>
  <si>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</si>
  <si>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</si>
  <si>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</si>
  <si>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</si>
  <si>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</si>
  <si>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</si>
  <si>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</si>
  <si>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</si>
  <si>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</si>
  <si>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</si>
  <si>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</si>
  <si>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</si>
  <si>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</si>
  <si>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</si>
  <si>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</si>
  <si>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</si>
  <si>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</si>
  <si>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</si>
  <si>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</si>
  <si>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</si>
  <si>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</si>
  <si>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</si>
  <si>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</si>
  <si>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</si>
  <si>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</si>
  <si>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</si>
  <si>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</si>
  <si>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</si>
  <si>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</si>
  <si>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</si>
  <si>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</si>
  <si>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</si>
  <si>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</si>
  <si>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</si>
  <si>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</si>
  <si>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</si>
  <si>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</si>
  <si>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</si>
  <si>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</si>
  <si>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</si>
  <si>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</si>
  <si>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</si>
  <si>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</si>
  <si>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</si>
  <si>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</si>
  <si>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</si>
  <si>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</si>
  <si>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</si>
  <si>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</si>
  <si>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</si>
  <si>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</si>
  <si>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</si>
  <si>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</si>
  <si>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</si>
  <si>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</si>
  <si>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</si>
  <si>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</si>
  <si>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</si>
  <si>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</si>
  <si>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</si>
  <si>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</si>
  <si>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</si>
  <si>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</si>
  <si>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</si>
  <si>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</si>
  <si>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</si>
  <si>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</si>
  <si>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</si>
  <si>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</si>
  <si>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</si>
  <si>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</si>
  <si>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</si>
  <si>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</si>
  <si>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</si>
  <si>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</si>
  <si>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</si>
  <si>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</si>
  <si>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</si>
  <si>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</si>
  <si>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</si>
  <si>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</si>
  <si>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</si>
  <si>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</si>
  <si>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</si>
  <si>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</si>
  <si>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</si>
  <si>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</si>
  <si>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</si>
  <si>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</si>
  <si>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</si>
  <si>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</si>
  <si>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</si>
  <si>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</si>
  <si>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</si>
  <si>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</si>
  <si>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</si>
  <si>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</si>
  <si>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</si>
  <si>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</si>
  <si>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</si>
  <si>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</si>
  <si>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</si>
  <si>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</si>
  <si>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</si>
  <si>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</si>
  <si>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</si>
  <si>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</si>
  <si>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</si>
  <si>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</si>
  <si>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</si>
  <si>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</si>
  <si>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</si>
  <si>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</si>
  <si>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</si>
  <si>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</si>
  <si>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</si>
  <si>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</si>
  <si>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</si>
  <si>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</si>
  <si>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</si>
  <si>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</si>
  <si>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</si>
  <si>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</si>
  <si>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</si>
  <si>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</si>
  <si>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</si>
  <si>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</si>
  <si>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</si>
  <si>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</si>
  <si>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</si>
  <si>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</si>
  <si>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</si>
  <si>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</si>
  <si>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</si>
  <si>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</si>
  <si>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</si>
  <si>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</si>
  <si>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</si>
  <si>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</si>
  <si>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</si>
  <si>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</si>
  <si>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</si>
  <si>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</si>
  <si>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</si>
  <si>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</si>
  <si>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</si>
  <si>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</si>
  <si>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</si>
  <si>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</si>
  <si>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</si>
  <si>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</si>
  <si>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</si>
  <si>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</si>
  <si>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</si>
  <si>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</si>
  <si>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</si>
  <si>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</si>
  <si>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</si>
  <si>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</si>
  <si>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</si>
  <si>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</si>
  <si>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</si>
  <si>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</si>
  <si>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</si>
  <si>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</si>
  <si>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</si>
  <si>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</si>
  <si>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</si>
  <si>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</si>
  <si>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</si>
  <si>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</si>
  <si>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</si>
  <si>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</si>
  <si>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</si>
  <si>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</si>
  <si>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</si>
  <si>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</si>
  <si>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</si>
  <si>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</si>
  <si>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</si>
  <si>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</si>
  <si>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</si>
  <si>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</si>
  <si>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</si>
  <si>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</si>
  <si>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</si>
  <si>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</si>
  <si>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</si>
  <si>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</si>
  <si>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</si>
  <si>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</si>
  <si>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</si>
  <si>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</si>
  <si>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</si>
  <si>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</si>
  <si>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</si>
  <si>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</si>
  <si>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</si>
  <si>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</si>
  <si>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</si>
  <si>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</si>
  <si>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</si>
  <si>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</si>
  <si>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</si>
  <si>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</si>
  <si>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</si>
  <si>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</si>
  <si>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</si>
  <si>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</si>
  <si>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</si>
  <si>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</si>
  <si>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</si>
  <si>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</si>
  <si>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</si>
  <si>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</si>
  <si>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</si>
  <si>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</si>
  <si>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</si>
  <si>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</si>
  <si>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</si>
  <si>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</si>
  <si>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</si>
  <si>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</si>
  <si>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</si>
  <si>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</si>
  <si>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</si>
  <si>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</si>
  <si>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</si>
  <si>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</si>
  <si>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</si>
  <si>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</si>
  <si>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</si>
  <si>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</si>
  <si>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</si>
  <si>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</si>
  <si>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</si>
  <si>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</si>
  <si>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</si>
  <si>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</si>
  <si>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</si>
  <si>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</si>
  <si>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</si>
  <si>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</si>
  <si>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</si>
  <si>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</si>
  <si>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</si>
  <si>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</si>
  <si>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</si>
  <si>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</si>
  <si>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</si>
  <si>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</si>
  <si>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</si>
  <si>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</si>
  <si>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</si>
  <si>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</si>
  <si>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</si>
  <si>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</si>
  <si>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</si>
  <si>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</si>
  <si>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</si>
  <si>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</si>
  <si>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</si>
  <si>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</si>
  <si>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</si>
  <si>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</si>
  <si>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</si>
  <si>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</si>
  <si>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</si>
  <si>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</si>
  <si>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</si>
  <si>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</si>
  <si>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</si>
  <si>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</si>
  <si>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</si>
  <si>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</si>
  <si>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</si>
  <si>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</si>
  <si>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</si>
  <si>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</si>
  <si>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</si>
  <si>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</si>
  <si>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</si>
  <si>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</si>
  <si>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</si>
  <si>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</si>
  <si>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</si>
  <si>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</si>
  <si>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</si>
  <si>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</si>
  <si>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</si>
  <si>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</si>
  <si>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</si>
  <si>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</si>
  <si>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</si>
  <si>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</si>
  <si>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</si>
  <si>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</si>
  <si>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</si>
  <si>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</si>
  <si>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</si>
  <si>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</si>
  <si>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</si>
  <si>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</si>
  <si>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</si>
  <si>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</si>
  <si>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</si>
  <si>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</si>
  <si>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</si>
  <si>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</si>
  <si>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</si>
  <si>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</si>
  <si>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</si>
  <si>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</si>
  <si>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</si>
  <si>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</si>
  <si>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</si>
  <si>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</si>
  <si>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</si>
  <si>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</si>
  <si>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</si>
  <si>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</si>
  <si>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</si>
  <si>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</si>
  <si>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</si>
  <si>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</si>
  <si>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</si>
  <si>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</si>
  <si>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</si>
  <si>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</si>
  <si>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</si>
  <si>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</si>
  <si>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</si>
  <si>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</si>
  <si>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</si>
  <si>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</si>
  <si>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</si>
  <si>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</si>
  <si>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</si>
  <si>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</si>
  <si>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</si>
  <si>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</si>
  <si>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</si>
  <si>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</si>
  <si>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</si>
  <si>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</si>
  <si>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</si>
  <si>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</si>
  <si>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</si>
  <si>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</si>
  <si>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</si>
  <si>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</si>
  <si>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</si>
  <si>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</si>
  <si>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</si>
  <si>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</si>
  <si>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</si>
  <si>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</si>
  <si>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</si>
  <si>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</si>
  <si>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</si>
  <si>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</si>
  <si>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</si>
  <si>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</si>
  <si>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</si>
  <si>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</si>
  <si>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</si>
  <si>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</si>
  <si>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</si>
  <si>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</si>
  <si>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</si>
  <si>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</si>
  <si>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</si>
  <si>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</si>
  <si>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</si>
  <si>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</si>
  <si>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</si>
  <si>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</si>
  <si>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</si>
  <si>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</si>
  <si>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</si>
  <si>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</si>
  <si>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</si>
  <si>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</si>
  <si>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</si>
  <si>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</si>
  <si>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</si>
  <si>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</si>
  <si>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</si>
  <si>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</si>
  <si>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</si>
  <si>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</si>
  <si>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</si>
  <si>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</si>
  <si>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</si>
  <si>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</si>
  <si>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</si>
  <si>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</si>
  <si>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</si>
  <si>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</si>
  <si>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</si>
  <si>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</si>
  <si>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</si>
  <si>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</si>
  <si>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</si>
  <si>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</si>
  <si>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</si>
  <si>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</si>
  <si>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</si>
  <si>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</si>
  <si>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</si>
  <si>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</si>
  <si>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</si>
  <si>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</si>
  <si>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</si>
  <si>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</si>
  <si>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</si>
  <si>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</si>
  <si>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</si>
  <si>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</si>
  <si>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</si>
  <si>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</si>
  <si>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</si>
  <si>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</si>
  <si>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</si>
  <si>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</si>
  <si>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</si>
  <si>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</si>
  <si>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</si>
  <si>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</si>
  <si>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</si>
  <si>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</si>
  <si>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</si>
  <si>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</si>
  <si>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</si>
  <si>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</si>
  <si>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</si>
  <si>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</si>
  <si>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</si>
  <si>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</si>
  <si>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</si>
  <si>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</si>
  <si>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</si>
  <si>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</si>
  <si>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</si>
  <si>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</si>
  <si>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</si>
  <si>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</si>
  <si>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</si>
  <si>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</si>
  <si>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</si>
  <si>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</si>
  <si>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</si>
  <si>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</si>
  <si>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</si>
  <si>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</si>
  <si>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</si>
  <si>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</si>
  <si>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</si>
  <si>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</si>
  <si>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</si>
  <si>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</si>
  <si>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</si>
  <si>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</si>
  <si>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</si>
  <si>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</si>
  <si>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</si>
  <si>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</si>
  <si>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</si>
  <si>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</si>
  <si>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</si>
  <si>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</si>
  <si>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</si>
  <si>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</si>
  <si>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</si>
  <si>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</si>
  <si>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</si>
  <si>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</si>
  <si>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</si>
  <si>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</si>
  <si>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</si>
  <si>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</si>
  <si>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</si>
  <si>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</si>
  <si>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</si>
  <si>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</si>
  <si>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</si>
  <si>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</si>
  <si>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</si>
  <si>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</si>
  <si>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</si>
  <si>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</si>
  <si>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</si>
  <si>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</si>
  <si>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</si>
  <si>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</si>
  <si>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</si>
  <si>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</si>
  <si>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</si>
  <si>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</si>
  <si>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</si>
  <si>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</si>
  <si>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</si>
  <si>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</si>
  <si>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</si>
  <si>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</si>
  <si>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</si>
  <si>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</si>
  <si>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</si>
  <si>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</si>
  <si>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</si>
  <si>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</si>
  <si>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</si>
  <si>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</si>
  <si>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</si>
  <si>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</si>
  <si>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</si>
  <si>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</si>
  <si>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</si>
  <si>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</si>
  <si>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</si>
  <si>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</si>
  <si>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</si>
  <si>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</si>
  <si>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</si>
  <si>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</si>
  <si>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</si>
  <si>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</si>
  <si>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</si>
  <si>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</si>
  <si>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</si>
  <si>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</si>
  <si>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</si>
  <si>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</si>
  <si>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</si>
  <si>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</si>
  <si>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</si>
  <si>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</si>
  <si>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</si>
  <si>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</si>
  <si>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</si>
  <si>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</si>
  <si>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</si>
  <si>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</si>
  <si>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</si>
  <si>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</si>
  <si>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</si>
  <si>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</si>
  <si>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</si>
  <si>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</si>
  <si>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</si>
  <si>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</si>
  <si>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</si>
  <si>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</si>
  <si>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</si>
  <si>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</si>
  <si>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</si>
  <si>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</si>
  <si>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</si>
  <si>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</si>
  <si>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</si>
  <si>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</si>
  <si>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</si>
  <si>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</si>
  <si>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</si>
  <si>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</si>
  <si>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</si>
  <si>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</si>
  <si>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</si>
  <si>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</si>
  <si>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</si>
  <si>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</si>
  <si>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</si>
  <si>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</si>
  <si>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</si>
  <si>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</si>
  <si>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</si>
  <si>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</si>
  <si>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</si>
  <si>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</si>
  <si>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</si>
  <si>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</si>
  <si>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</si>
  <si>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</si>
  <si>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</si>
  <si>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</si>
  <si>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</si>
  <si>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</si>
  <si>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</si>
  <si>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</si>
  <si>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</si>
  <si>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</si>
  <si>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</si>
  <si>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</si>
  <si>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</si>
  <si>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</si>
  <si>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</si>
  <si>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</si>
  <si>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</si>
  <si>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</si>
  <si>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</si>
  <si>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</si>
  <si>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</si>
  <si>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</si>
  <si>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</si>
  <si>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</si>
  <si>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</si>
  <si>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</si>
  <si>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</si>
  <si>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</si>
  <si>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</si>
  <si>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</si>
  <si>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</si>
  <si>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</si>
  <si>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</si>
  <si>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</si>
  <si>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</si>
  <si>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</si>
  <si>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</si>
  <si>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</si>
  <si>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</si>
  <si>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</si>
  <si>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</si>
  <si>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</si>
  <si>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</si>
  <si>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</si>
  <si>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</si>
  <si>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</si>
  <si>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</si>
  <si>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</si>
  <si>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</si>
  <si>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</si>
  <si>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</si>
  <si>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</si>
  <si>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</si>
  <si>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</si>
  <si>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</si>
  <si>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</si>
  <si>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</si>
  <si>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</si>
  <si>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</si>
  <si>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</si>
  <si>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</si>
  <si>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</si>
  <si>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</si>
  <si>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</si>
  <si>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</si>
  <si>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</si>
  <si>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</si>
  <si>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</si>
  <si>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</si>
  <si>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</si>
  <si>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</si>
  <si>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</si>
  <si>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</si>
  <si>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</si>
  <si>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</si>
  <si>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</si>
  <si>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</si>
  <si>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</si>
  <si>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</si>
  <si>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</si>
  <si>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</si>
  <si>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</si>
  <si>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</si>
  <si>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</si>
  <si>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</si>
  <si>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</si>
  <si>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</si>
  <si>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</si>
  <si>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</si>
  <si>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</si>
  <si>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</si>
  <si>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</si>
  <si>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</si>
  <si>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</si>
  <si>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</si>
  <si>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</si>
  <si>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</si>
  <si>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</si>
  <si>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</si>
  <si>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</si>
  <si>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</si>
  <si>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</si>
  <si>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</si>
  <si>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</si>
  <si>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</si>
  <si>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</si>
  <si>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</si>
  <si>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</si>
  <si>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</si>
  <si>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</si>
  <si>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</si>
  <si>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</si>
  <si>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</si>
  <si>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</si>
  <si>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</si>
  <si>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</si>
  <si>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</si>
  <si>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</si>
  <si>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</si>
  <si>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</si>
  <si>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</si>
  <si>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</si>
  <si>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</si>
  <si>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</si>
  <si>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</si>
  <si>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</si>
  <si>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</si>
  <si>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</si>
  <si>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</si>
  <si>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</si>
  <si>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</si>
  <si>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</si>
  <si>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</si>
  <si>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</si>
  <si>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</si>
  <si>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</si>
  <si>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</si>
  <si>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</si>
  <si>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</si>
  <si>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</si>
  <si>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</si>
  <si>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</si>
  <si>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</si>
  <si>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</si>
  <si>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</si>
  <si>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</si>
  <si>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</si>
  <si>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</si>
  <si>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</si>
  <si>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</si>
  <si>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</si>
  <si>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</si>
  <si>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</si>
  <si>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</si>
  <si>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</si>
  <si>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</si>
  <si>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</si>
  <si>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</si>
  <si>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</si>
  <si>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</si>
  <si>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</si>
  <si>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</si>
  <si>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</si>
  <si>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</si>
  <si>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</si>
  <si>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</si>
  <si>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</si>
  <si>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</si>
  <si>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</si>
  <si>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</si>
  <si>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</si>
  <si>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</si>
  <si>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</si>
  <si>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</si>
  <si>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</si>
  <si>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</si>
  <si>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</si>
  <si>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</si>
  <si>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</si>
  <si>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</si>
  <si>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</si>
  <si>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</si>
  <si>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</si>
  <si>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</si>
  <si>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</si>
  <si>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</si>
  <si>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</si>
  <si>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</si>
  <si>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</si>
  <si>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</si>
  <si>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</si>
  <si>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</si>
  <si>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</si>
  <si>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</si>
  <si>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</si>
  <si>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</si>
  <si>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</si>
  <si>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</si>
  <si>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</si>
  <si>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</si>
  <si>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</si>
  <si>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</si>
  <si>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</si>
  <si>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</si>
  <si>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</si>
  <si>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</si>
  <si>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</si>
  <si>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</si>
  <si>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</si>
  <si>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</si>
  <si>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</si>
  <si>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</si>
  <si>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</si>
  <si>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</si>
  <si>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</si>
  <si>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</si>
  <si>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</si>
  <si>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</si>
  <si>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</si>
  <si>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</si>
  <si>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</si>
  <si>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</si>
  <si>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</si>
  <si>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</si>
  <si>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</si>
  <si>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</si>
  <si>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</si>
  <si>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</si>
  <si>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</si>
  <si>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</si>
  <si>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</si>
  <si>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</si>
  <si>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</si>
  <si>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</si>
  <si>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</si>
  <si>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</si>
  <si>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</si>
  <si>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</si>
  <si>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</si>
  <si>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</si>
  <si>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</si>
  <si>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</si>
  <si>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</si>
  <si>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</si>
  <si>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</si>
  <si>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</si>
  <si>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</si>
  <si>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</si>
  <si>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</si>
  <si>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</si>
  <si>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</si>
  <si>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</si>
  <si>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</si>
  <si>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</si>
  <si>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</si>
  <si>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</si>
  <si>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</si>
  <si>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</si>
  <si>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</si>
  <si>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</si>
  <si>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</si>
  <si>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</si>
  <si>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</si>
  <si>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</si>
  <si>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</si>
  <si>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</si>
  <si>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</si>
  <si>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</si>
  <si>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</si>
  <si>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</si>
  <si>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</si>
  <si>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</si>
  <si>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</si>
  <si>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</si>
  <si>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</si>
  <si>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</si>
  <si>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</si>
  <si>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</si>
  <si>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</si>
  <si>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</si>
  <si>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</si>
  <si>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</si>
  <si>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</si>
  <si>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</si>
  <si>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</si>
  <si>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</si>
  <si>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</si>
  <si>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</si>
  <si>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</si>
  <si>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</si>
  <si>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</si>
  <si>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</si>
  <si>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</si>
  <si>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</si>
  <si>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</si>
  <si>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</si>
  <si>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</si>
  <si>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</si>
  <si>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</si>
  <si>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</si>
  <si>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</si>
  <si>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</si>
  <si>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</si>
  <si>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</si>
  <si>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</si>
  <si>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</si>
  <si>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</si>
  <si>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</si>
  <si>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</si>
  <si>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</si>
  <si>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</si>
  <si>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</si>
  <si>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</si>
  <si>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</si>
  <si>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</si>
  <si>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</si>
  <si>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</si>
  <si>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</si>
  <si>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</si>
  <si>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</si>
  <si>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</si>
  <si>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</si>
  <si>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</si>
  <si>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</si>
  <si>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</si>
  <si>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</si>
  <si>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</si>
  <si>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</si>
  <si>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</si>
  <si>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</si>
  <si>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</si>
  <si>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</si>
  <si>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</si>
  <si>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</si>
  <si>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</si>
  <si>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</si>
  <si>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</si>
  <si>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</si>
  <si>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</si>
  <si>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</si>
  <si>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</si>
  <si>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</si>
  <si>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</si>
  <si>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</si>
  <si>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</si>
  <si>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</si>
  <si>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</si>
  <si>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</si>
  <si>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</si>
  <si>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</si>
  <si>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</si>
  <si>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</si>
  <si>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</si>
  <si>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</si>
  <si>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</si>
  <si>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</si>
  <si>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</si>
  <si>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</si>
  <si>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</si>
  <si>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</si>
  <si>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</si>
  <si>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</si>
  <si>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</si>
  <si>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</si>
  <si>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</si>
  <si>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</si>
  <si>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</si>
  <si>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</si>
  <si>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</si>
  <si>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</si>
  <si>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</si>
  <si>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</si>
  <si>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</si>
  <si>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</si>
  <si>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</si>
  <si>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</si>
  <si>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</si>
  <si>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</si>
  <si>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</si>
  <si>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</si>
  <si>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</si>
  <si>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</si>
  <si>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</si>
  <si>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</si>
  <si>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</si>
  <si>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</si>
  <si>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</si>
  <si>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</si>
  <si>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</si>
  <si>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</si>
  <si>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</si>
  <si>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</si>
  <si>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</si>
  <si>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</si>
  <si>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</si>
  <si>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</si>
  <si>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</si>
  <si>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</si>
  <si>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</si>
  <si>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</si>
  <si>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</si>
  <si>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</si>
  <si>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</si>
  <si>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</si>
  <si>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</si>
  <si>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</si>
  <si>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</si>
  <si>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</si>
  <si>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</si>
  <si>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</si>
  <si>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</si>
  <si>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</si>
  <si>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</si>
  <si>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</si>
  <si>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</si>
  <si>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</si>
  <si>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</si>
  <si>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</si>
  <si>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</si>
  <si>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</si>
  <si>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</si>
  <si>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</si>
  <si>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</si>
  <si>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</si>
  <si>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</si>
  <si>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</si>
  <si>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</si>
  <si>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</si>
  <si>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</si>
  <si>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</si>
  <si>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</si>
  <si>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</si>
  <si>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</si>
  <si>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</si>
  <si>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</si>
  <si>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</si>
  <si>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</si>
  <si>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</si>
  <si>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</si>
  <si>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</si>
  <si>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</si>
  <si>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</si>
  <si>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</si>
  <si>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</si>
  <si>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</si>
  <si>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</si>
  <si>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</si>
  <si>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</si>
  <si>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</si>
  <si>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</si>
  <si>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</si>
  <si>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</si>
  <si>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</si>
  <si>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</si>
  <si>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</si>
  <si>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</si>
  <si>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</si>
  <si>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</si>
  <si>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</si>
  <si>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</si>
  <si>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</si>
  <si>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</si>
  <si>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</si>
  <si>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</si>
  <si>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</si>
  <si>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</si>
  <si>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</si>
  <si>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</si>
  <si>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</si>
  <si>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</si>
  <si>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</si>
  <si>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</si>
  <si>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</si>
  <si>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</si>
  <si>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</si>
  <si>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</si>
  <si>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</si>
  <si>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</si>
  <si>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</si>
  <si>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</si>
  <si>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</si>
  <si>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</si>
  <si>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</si>
  <si>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</si>
  <si>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</si>
  <si>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</si>
  <si>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</si>
  <si>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</si>
  <si>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</si>
  <si>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</si>
  <si>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</si>
  <si>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</si>
  <si>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</si>
  <si>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</si>
  <si>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</si>
  <si>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</si>
  <si>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</si>
  <si>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</si>
  <si>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</si>
  <si>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</si>
  <si>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</si>
  <si>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</si>
  <si>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</si>
  <si>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</si>
  <si>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</si>
  <si>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</si>
  <si>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</si>
  <si>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</si>
  <si>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</si>
  <si>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</si>
  <si>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</si>
  <si>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</si>
  <si>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</si>
  <si>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</si>
  <si>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</si>
  <si>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</si>
  <si>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</si>
  <si>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</si>
  <si>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</si>
  <si>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</si>
  <si>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</si>
  <si>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</si>
  <si>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</si>
  <si>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</si>
  <si>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</si>
  <si>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</si>
  <si>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</si>
  <si>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</si>
  <si>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</si>
  <si>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</si>
  <si>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</si>
  <si>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</si>
  <si>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</si>
  <si>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</si>
  <si>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</si>
  <si>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</si>
  <si>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</si>
  <si>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</si>
  <si>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</si>
  <si>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</si>
  <si>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</si>
  <si>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</si>
  <si>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</si>
  <si>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</si>
  <si>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</si>
  <si>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</si>
  <si>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</si>
  <si>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</si>
  <si>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</si>
  <si>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</si>
  <si>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</si>
  <si>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</si>
  <si>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</si>
  <si>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</si>
  <si>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</si>
  <si>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</si>
  <si>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</si>
  <si>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</si>
  <si>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</si>
  <si>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</si>
  <si>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</si>
  <si>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</si>
  <si>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</si>
  <si>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</si>
  <si>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</si>
  <si>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</si>
  <si>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</si>
  <si>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</si>
  <si>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</si>
  <si>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</si>
  <si>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</si>
  <si>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</si>
  <si>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</si>
  <si>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</si>
  <si>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</si>
  <si>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</si>
  <si>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</si>
  <si>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</si>
  <si>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</si>
  <si>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</si>
  <si>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</si>
  <si>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</si>
  <si>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</si>
  <si>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</si>
  <si>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</si>
  <si>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</si>
  <si>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</si>
  <si>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</si>
  <si>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</si>
  <si>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</si>
  <si>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</si>
  <si>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</si>
  <si>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</si>
  <si>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</si>
  <si>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</si>
  <si>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</si>
  <si>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</si>
  <si>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</si>
  <si>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</si>
  <si>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</si>
  <si>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</si>
  <si>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</si>
  <si>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</si>
  <si>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</si>
  <si>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</si>
  <si>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</si>
  <si>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</si>
  <si>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</si>
  <si>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</si>
  <si>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</si>
  <si>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</si>
  <si>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</si>
  <si>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</si>
  <si>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</si>
  <si>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</si>
  <si>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</si>
  <si>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</si>
  <si>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</si>
  <si>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</si>
  <si>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</si>
  <si>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</si>
  <si>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</si>
  <si>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</si>
  <si>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</si>
  <si>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</si>
  <si>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</si>
  <si>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</si>
  <si>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</si>
  <si>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</si>
  <si>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</si>
  <si>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</si>
  <si>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</si>
  <si>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</si>
  <si>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</si>
  <si>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</si>
  <si>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</si>
  <si>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</si>
  <si>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</si>
  <si>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</si>
  <si>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</si>
  <si>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</si>
  <si>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</si>
  <si>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</si>
  <si>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</si>
  <si>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</si>
  <si>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</si>
  <si>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</si>
  <si>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</si>
  <si>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</si>
  <si>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</si>
  <si>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</si>
  <si>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</si>
  <si>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</si>
  <si>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</si>
  <si>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</si>
  <si>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</si>
  <si>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</si>
  <si>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</si>
  <si>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</si>
  <si>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</si>
  <si>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</si>
  <si>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</si>
  <si>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</si>
  <si>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</si>
  <si>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</si>
  <si>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</si>
  <si>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</si>
  <si>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</si>
  <si>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</si>
  <si>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</si>
  <si>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</si>
  <si>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</si>
  <si>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</si>
  <si>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</si>
  <si>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</si>
  <si>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</si>
  <si>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</si>
  <si>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</si>
  <si>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</si>
  <si>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</si>
  <si>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</si>
  <si>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</si>
  <si>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</si>
  <si>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</si>
  <si>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</si>
  <si>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</si>
  <si>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</si>
  <si>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</si>
  <si>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</si>
  <si>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</si>
  <si>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</si>
  <si>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</si>
  <si>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</si>
  <si>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</si>
  <si>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</si>
  <si>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</si>
  <si>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</si>
  <si>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</si>
  <si>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</si>
  <si>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</si>
  <si>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</si>
  <si>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</si>
  <si>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</si>
  <si>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</si>
  <si>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</si>
  <si>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</si>
  <si>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</si>
  <si>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</si>
  <si>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</si>
  <si>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</si>
  <si>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</si>
  <si>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</si>
  <si>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</si>
  <si>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</si>
  <si>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</si>
  <si>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</si>
  <si>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</si>
  <si>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</si>
  <si>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</si>
  <si>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</si>
  <si>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</si>
  <si>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</si>
  <si>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</si>
  <si>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</si>
  <si>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</si>
  <si>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</si>
  <si>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</si>
  <si>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</si>
  <si>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</si>
  <si>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</si>
  <si>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</si>
  <si>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</si>
  <si>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</si>
  <si>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</si>
  <si>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</si>
  <si>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</si>
  <si>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</si>
  <si>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</si>
  <si>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</si>
  <si>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</si>
  <si>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</si>
  <si>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</si>
  <si>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</si>
  <si>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</si>
  <si>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</si>
  <si>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</si>
  <si>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</si>
  <si>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</si>
  <si>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</si>
  <si>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</si>
  <si>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</si>
  <si>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</si>
  <si>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</si>
  <si>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</si>
  <si>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</si>
  <si>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</si>
  <si>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</si>
  <si>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</si>
  <si>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</si>
  <si>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</si>
  <si>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</si>
  <si>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</si>
  <si>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</si>
  <si>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</si>
  <si>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</si>
  <si>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</si>
  <si>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</si>
  <si>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</si>
  <si>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</si>
  <si>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</si>
  <si>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</si>
  <si>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</si>
  <si>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</si>
  <si>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</si>
  <si>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</si>
  <si>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</si>
  <si>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</si>
  <si>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</si>
  <si>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</si>
  <si>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</si>
  <si>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</si>
  <si>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</si>
  <si>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</si>
  <si>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</si>
  <si>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</si>
  <si>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</si>
  <si>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</si>
  <si>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</si>
  <si>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</si>
  <si>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</si>
  <si>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</si>
  <si>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</si>
  <si>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</si>
  <si>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</si>
  <si>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</si>
  <si>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</si>
  <si>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</si>
  <si>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</si>
  <si>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</si>
  <si>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</si>
  <si>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</si>
  <si>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</si>
  <si>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</si>
  <si>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</si>
  <si>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</si>
  <si>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</si>
  <si>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</si>
  <si>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</si>
  <si>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</si>
  <si>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</si>
  <si>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</si>
  <si>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</si>
  <si>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</si>
  <si>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</si>
  <si>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</si>
  <si>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</si>
  <si>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</si>
  <si>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</si>
  <si>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</si>
  <si>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</si>
  <si>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</si>
  <si>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</si>
  <si>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</si>
  <si>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</si>
  <si>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</si>
  <si>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</si>
  <si>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</si>
  <si>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</si>
  <si>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</si>
  <si>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</si>
  <si>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</si>
  <si>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</si>
  <si>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</si>
  <si>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</si>
  <si>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</si>
  <si>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</si>
  <si>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</si>
  <si>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</si>
  <si>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</si>
  <si>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</si>
  <si>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</si>
  <si>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</si>
  <si>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</si>
  <si>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</si>
  <si>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</si>
  <si>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</si>
  <si>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</si>
  <si>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</si>
  <si>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</si>
  <si>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</si>
  <si>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</si>
  <si>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</si>
  <si>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</si>
  <si>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</si>
  <si>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</si>
  <si>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</si>
  <si>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</si>
  <si>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</si>
  <si>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</si>
  <si>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</si>
  <si>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</si>
  <si>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</si>
  <si>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</si>
  <si>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</si>
  <si>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</si>
  <si>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</si>
  <si>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</si>
  <si>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</si>
  <si>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</si>
  <si>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</si>
  <si>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</si>
  <si>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</si>
  <si>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</si>
  <si>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</si>
  <si>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</si>
  <si>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</si>
  <si>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</si>
  <si>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</si>
  <si>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</si>
  <si>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</si>
  <si>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</si>
  <si>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</si>
  <si>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</si>
  <si>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</si>
  <si>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</si>
  <si>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</si>
  <si>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</si>
  <si>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</si>
  <si>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</si>
  <si>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</si>
  <si>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</si>
  <si>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</si>
  <si>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</si>
  <si>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</si>
  <si>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</si>
  <si>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</si>
  <si>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</si>
  <si>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</si>
  <si>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</si>
  <si>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</si>
  <si>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</si>
  <si>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</si>
  <si>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</si>
  <si>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</si>
  <si>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</si>
  <si>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</si>
  <si>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</si>
  <si>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</si>
  <si>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</si>
  <si>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</si>
  <si>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</si>
  <si>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</si>
  <si>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</si>
  <si>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</si>
  <si>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</si>
  <si>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</si>
  <si>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</si>
  <si>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</si>
  <si>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</si>
  <si>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</si>
  <si>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</si>
  <si>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</si>
  <si>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</si>
  <si>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</si>
  <si>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</si>
  <si>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</si>
  <si>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</si>
  <si>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</si>
  <si>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</si>
  <si>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</si>
  <si>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</si>
  <si>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</si>
  <si>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</si>
  <si>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</si>
  <si>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</si>
  <si>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</si>
  <si>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</si>
  <si>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</si>
  <si>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</si>
  <si>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</si>
  <si>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</si>
  <si>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</si>
  <si>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</si>
  <si>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</si>
  <si>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</si>
  <si>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</si>
  <si>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</si>
  <si>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</si>
  <si>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</si>
  <si>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</si>
  <si>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</si>
  <si>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</si>
  <si>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</si>
  <si>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</si>
  <si>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</si>
  <si>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</si>
  <si>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</si>
  <si>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</si>
  <si>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</si>
  <si>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</si>
  <si>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</si>
  <si>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</si>
  <si>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</si>
  <si>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</si>
  <si>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</si>
  <si>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</si>
  <si>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</si>
  <si>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</si>
  <si>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</si>
  <si>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</si>
  <si>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</si>
  <si>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</si>
  <si>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</si>
  <si>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</si>
  <si>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</si>
  <si>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</si>
  <si>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</si>
  <si>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</si>
  <si>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</si>
  <si>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</si>
  <si>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</si>
  <si>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</si>
  <si>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</si>
  <si>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</si>
  <si>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</si>
  <si>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</si>
  <si>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</si>
  <si>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</si>
  <si>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</si>
  <si>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</si>
  <si>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</si>
  <si>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</si>
  <si>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</si>
  <si>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</si>
  <si>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</si>
  <si>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</si>
  <si>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</si>
  <si>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</si>
  <si>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</si>
  <si>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</si>
  <si>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</si>
  <si>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</si>
  <si>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</si>
  <si>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</si>
  <si>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</si>
  <si>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</si>
  <si>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</si>
  <si>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</si>
  <si>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</si>
  <si>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</si>
  <si>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</si>
  <si>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</si>
  <si>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</si>
  <si>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</si>
  <si>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</si>
  <si>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</si>
  <si>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</si>
  <si>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</si>
  <si>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</si>
  <si>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</si>
  <si>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</si>
  <si>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</si>
  <si>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</si>
  <si>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</si>
  <si>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</si>
  <si>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</si>
  <si>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</si>
  <si>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</si>
  <si>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</si>
  <si>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</si>
  <si>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</si>
  <si>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</si>
  <si>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</si>
  <si>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</si>
  <si>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</si>
  <si>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</si>
  <si>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</si>
  <si>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</si>
  <si>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</si>
  <si>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</si>
  <si>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</si>
  <si>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</si>
  <si>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</si>
  <si>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</si>
  <si>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</si>
  <si>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</si>
  <si>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</si>
  <si>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</si>
  <si>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</si>
  <si>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</si>
  <si>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</si>
  <si>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</si>
  <si>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</si>
  <si>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</si>
  <si>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</si>
  <si>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</si>
  <si>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</si>
  <si>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</si>
  <si>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</si>
  <si>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</si>
  <si>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</si>
  <si>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</si>
  <si>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</si>
  <si>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</si>
  <si>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</si>
  <si>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</si>
  <si>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</si>
  <si>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</si>
  <si>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</si>
  <si>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</si>
  <si>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</si>
  <si>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</si>
  <si>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</si>
  <si>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</si>
  <si>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</si>
  <si>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</si>
  <si>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</si>
  <si>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</si>
  <si>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</si>
  <si>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</si>
  <si>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</si>
  <si>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</si>
  <si>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</si>
  <si>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</si>
  <si>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</si>
  <si>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</si>
  <si>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</si>
  <si>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</si>
  <si>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</si>
  <si>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</si>
  <si>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</si>
  <si>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</si>
  <si>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</si>
  <si>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</si>
  <si>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</si>
  <si>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</si>
  <si>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</si>
  <si>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</si>
  <si>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</si>
  <si>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</si>
  <si>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</si>
  <si>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</si>
  <si>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</si>
  <si>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</si>
  <si>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</si>
  <si>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</si>
  <si>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</si>
  <si>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</si>
  <si>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</si>
  <si>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</si>
  <si>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</si>
  <si>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</si>
  <si>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</si>
  <si>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</si>
  <si>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</si>
  <si>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</si>
  <si>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</si>
  <si>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</si>
  <si>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</si>
  <si>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</si>
  <si>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</si>
  <si>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</si>
  <si>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</si>
  <si>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</si>
  <si>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</si>
  <si>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</si>
  <si>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</si>
  <si>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</si>
  <si>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</si>
  <si>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</si>
  <si>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</si>
  <si>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</si>
  <si>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</si>
  <si>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</si>
  <si>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</si>
  <si>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</si>
  <si>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</si>
  <si>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</si>
  <si>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</si>
  <si>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</si>
  <si>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</si>
  <si>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</si>
  <si>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</si>
  <si>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</si>
  <si>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</si>
  <si>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</si>
  <si>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</si>
  <si>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</si>
  <si>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</si>
  <si>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</si>
  <si>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</si>
  <si>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</si>
  <si>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</si>
  <si>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</si>
  <si>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</si>
  <si>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</si>
  <si>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</si>
  <si>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</si>
  <si>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</si>
  <si>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</si>
  <si>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</si>
  <si>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</si>
  <si>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</si>
  <si>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</si>
  <si>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</si>
  <si>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</si>
  <si>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</si>
  <si>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</si>
  <si>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</si>
  <si>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</si>
  <si>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</si>
  <si>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</si>
  <si>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</si>
  <si>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</si>
  <si>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</si>
  <si>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</si>
  <si>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</si>
  <si>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</si>
  <si>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</si>
  <si>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</si>
  <si>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</si>
  <si>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</si>
  <si>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</si>
  <si>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</si>
  <si>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</si>
  <si>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</si>
  <si>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</si>
  <si>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</si>
  <si>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</si>
  <si>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</si>
  <si>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</si>
  <si>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</si>
  <si>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</si>
  <si>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</si>
  <si>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</si>
  <si>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</si>
  <si>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</si>
  <si>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</si>
  <si>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</si>
  <si>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</si>
  <si>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</si>
  <si>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</si>
  <si>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</si>
  <si>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</si>
  <si>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</si>
  <si>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</si>
  <si>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</si>
  <si>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</si>
  <si>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</si>
  <si>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</si>
  <si>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</si>
  <si>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</si>
  <si>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</si>
  <si>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</si>
  <si>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</si>
  <si>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</si>
  <si>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</si>
  <si>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</si>
  <si>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</si>
  <si>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</si>
  <si>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</si>
  <si>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</si>
  <si>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</si>
  <si>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</si>
  <si>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</si>
  <si>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</si>
  <si>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</si>
  <si>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</si>
  <si>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</si>
  <si>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</si>
  <si>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</si>
  <si>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</si>
  <si>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</si>
  <si>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</si>
  <si>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</si>
  <si>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</si>
  <si>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</si>
  <si>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</si>
  <si>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</si>
  <si>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</si>
  <si>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</si>
  <si>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</si>
  <si>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</si>
  <si>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</si>
  <si>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</si>
  <si>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</si>
  <si>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</si>
  <si>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</si>
  <si>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</si>
  <si>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</si>
  <si>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</si>
  <si>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</si>
  <si>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</si>
  <si>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</si>
  <si>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</si>
  <si>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</si>
  <si>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</si>
  <si>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</si>
  <si>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</si>
  <si>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</si>
  <si>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</si>
  <si>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</si>
  <si>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</si>
  <si>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</si>
  <si>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</si>
  <si>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</si>
  <si>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</si>
  <si>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</si>
  <si>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</si>
  <si>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</si>
  <si>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</si>
  <si>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</si>
  <si>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</si>
  <si>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</si>
  <si>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</si>
  <si>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</si>
  <si>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</si>
  <si>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</si>
  <si>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</si>
  <si>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</si>
  <si>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</si>
  <si>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</si>
  <si>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</si>
  <si>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</si>
  <si>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</si>
  <si>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</si>
  <si>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</si>
  <si>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</si>
  <si>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</si>
  <si>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</si>
  <si>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</si>
  <si>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</si>
  <si>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</si>
  <si>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</si>
  <si>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</si>
  <si>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</si>
  <si>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</si>
  <si>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</si>
  <si>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</si>
  <si>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</si>
  <si>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</si>
  <si>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</si>
  <si>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</si>
  <si>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</si>
  <si>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</si>
  <si>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</si>
  <si>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</si>
  <si>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</si>
  <si>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</si>
  <si>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</si>
  <si>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</si>
  <si>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</si>
  <si>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</si>
  <si>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</si>
  <si>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</si>
  <si>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</si>
  <si>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</si>
  <si>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</si>
  <si>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</si>
  <si>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</si>
  <si>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</si>
  <si>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</si>
  <si>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</si>
  <si>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</si>
  <si>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</si>
  <si>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</si>
  <si>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</si>
  <si>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</si>
  <si>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</si>
  <si>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</si>
  <si>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</si>
  <si>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</si>
  <si>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</si>
  <si>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</si>
  <si>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</si>
  <si>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</si>
  <si>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</si>
  <si>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</si>
  <si>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</si>
  <si>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</si>
  <si>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</si>
  <si>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</si>
  <si>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</si>
  <si>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</si>
  <si>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</si>
  <si>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</si>
  <si>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</si>
  <si>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</si>
  <si>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</si>
  <si>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</si>
  <si>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</si>
  <si>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</si>
  <si>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</si>
  <si>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</si>
  <si>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</si>
  <si>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</si>
  <si>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</si>
  <si>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</si>
  <si>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</si>
  <si>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</si>
  <si>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</si>
  <si>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</si>
  <si>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</si>
  <si>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</si>
  <si>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</si>
  <si>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</si>
  <si>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</si>
  <si>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</si>
  <si>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</si>
  <si>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</si>
  <si>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</si>
  <si>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</si>
  <si>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</si>
  <si>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</si>
  <si>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</si>
  <si>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</si>
  <si>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</si>
  <si>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</si>
  <si>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</si>
  <si>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</si>
  <si>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</si>
  <si>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</si>
  <si>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</si>
  <si>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</si>
  <si>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</si>
  <si>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</si>
  <si>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</si>
  <si>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</si>
  <si>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</si>
  <si>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</si>
  <si>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</si>
  <si>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</si>
  <si>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</si>
  <si>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</si>
  <si>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</si>
  <si>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</si>
  <si>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</si>
  <si>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</si>
  <si>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</si>
  <si>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</si>
  <si>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</si>
  <si>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</si>
  <si>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</si>
  <si>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</si>
  <si>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</si>
  <si>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</si>
  <si>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</si>
  <si>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</si>
  <si>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</si>
  <si>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</si>
  <si>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</si>
  <si>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</si>
  <si>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</si>
  <si>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</si>
  <si>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</si>
  <si>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</si>
  <si>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</si>
  <si>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</si>
  <si>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</si>
  <si>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</si>
  <si>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</si>
  <si>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</si>
  <si>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</si>
  <si>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</si>
  <si>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</si>
  <si>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</si>
  <si>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</si>
  <si>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</si>
  <si>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</si>
  <si>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</si>
  <si>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</si>
  <si>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</si>
  <si>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</si>
  <si>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</si>
  <si>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</si>
  <si>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</si>
  <si>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</si>
  <si>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</si>
  <si>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</si>
  <si>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</si>
  <si>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</si>
  <si>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</si>
  <si>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</si>
  <si>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</si>
  <si>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</si>
  <si>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</si>
  <si>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</si>
  <si>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</si>
  <si>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</si>
  <si>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</si>
  <si>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</si>
  <si>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</si>
  <si>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</si>
  <si>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</si>
  <si>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</si>
  <si>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</si>
  <si>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</si>
  <si>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</si>
  <si>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</si>
  <si>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</si>
  <si>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</si>
  <si>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</si>
  <si>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</si>
  <si>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</si>
  <si>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</si>
  <si>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</si>
  <si>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</si>
  <si>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</si>
  <si>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</si>
  <si>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</si>
  <si>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</si>
  <si>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</si>
  <si>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</si>
  <si>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</si>
  <si>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</si>
  <si>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</si>
  <si>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</si>
  <si>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</si>
  <si>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</si>
  <si>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</si>
  <si>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</si>
  <si>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</si>
  <si>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</si>
  <si>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</si>
  <si>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</si>
  <si>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</si>
  <si>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</si>
  <si>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</si>
  <si>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</si>
  <si>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</si>
  <si>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</si>
  <si>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</si>
  <si>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</si>
  <si>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</si>
  <si>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</si>
  <si>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</si>
  <si>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</si>
  <si>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</si>
  <si>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</si>
  <si>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</si>
  <si>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</si>
  <si>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</si>
  <si>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</si>
  <si>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</si>
  <si>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</si>
  <si>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</si>
  <si>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</si>
  <si>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</si>
  <si>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</si>
  <si>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</si>
  <si>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</si>
  <si>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</si>
  <si>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</si>
  <si>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</si>
  <si>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</si>
  <si>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</si>
  <si>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</si>
  <si>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</si>
  <si>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</si>
  <si>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</si>
  <si>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</si>
  <si>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</si>
  <si>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</si>
  <si>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</si>
  <si>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</si>
  <si>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</si>
  <si>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</si>
  <si>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</si>
  <si>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</si>
  <si>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</si>
  <si>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</si>
  <si>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</si>
  <si>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</si>
  <si>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</si>
  <si>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</si>
  <si>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</si>
  <si>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</si>
  <si>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</si>
  <si>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</si>
  <si>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</si>
  <si>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</si>
  <si>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</si>
  <si>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</si>
  <si>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</si>
  <si>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</si>
  <si>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</si>
  <si>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</si>
  <si>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</si>
  <si>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</si>
  <si>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</si>
  <si>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</si>
  <si>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</si>
  <si>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</si>
  <si>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</si>
  <si>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</si>
  <si>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</si>
  <si>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</si>
  <si>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</si>
  <si>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</si>
  <si>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</si>
  <si>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</si>
  <si>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</si>
  <si>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</si>
  <si>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</si>
  <si>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</si>
  <si>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</si>
  <si>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</si>
  <si>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</si>
  <si>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</si>
  <si>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</si>
  <si>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</si>
  <si>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</si>
  <si>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</si>
  <si>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</si>
  <si>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</si>
  <si>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</si>
  <si>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</si>
  <si>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</si>
  <si>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</si>
  <si>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</si>
  <si>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</si>
  <si>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</si>
  <si>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</si>
  <si>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</si>
  <si>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</si>
  <si>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</si>
  <si>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</si>
  <si>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</si>
  <si>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</si>
  <si>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</si>
  <si>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</si>
  <si>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</si>
  <si>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</si>
  <si>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</si>
  <si>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</si>
  <si>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</si>
  <si>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</si>
  <si>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</si>
  <si>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</si>
  <si>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</si>
  <si>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</si>
  <si>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</si>
  <si>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</si>
  <si>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</si>
  <si>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</si>
  <si>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</si>
  <si>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</si>
  <si>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</si>
  <si>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</si>
  <si>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</si>
  <si>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</si>
  <si>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</si>
  <si>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</si>
  <si>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</si>
  <si>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</si>
  <si>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</si>
  <si>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</si>
  <si>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</si>
  <si>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</si>
  <si>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</si>
  <si>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</si>
  <si>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</si>
  <si>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</si>
  <si>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</si>
  <si>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</si>
  <si>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</si>
  <si>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</si>
  <si>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</si>
  <si>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</si>
  <si>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</si>
  <si>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</si>
  <si>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</si>
  <si>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</si>
  <si>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</si>
  <si>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</si>
  <si>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</si>
  <si>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</si>
  <si>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</si>
  <si>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</si>
  <si>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</si>
  <si>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</si>
  <si>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</si>
  <si>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</si>
  <si>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</si>
  <si>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</si>
  <si>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</si>
  <si>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</si>
  <si>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</si>
  <si>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</si>
  <si>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</si>
  <si>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</si>
  <si>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</si>
  <si>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</si>
  <si>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</si>
  <si>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</si>
  <si>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</si>
  <si>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</si>
  <si>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</si>
  <si>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</si>
  <si>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</si>
  <si>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</si>
  <si>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</si>
  <si>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</si>
  <si>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</si>
  <si>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</si>
  <si>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</si>
  <si>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</si>
  <si>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</si>
  <si>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</si>
  <si>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</si>
  <si>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</si>
  <si>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</si>
  <si>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</si>
  <si>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</si>
  <si>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</si>
  <si>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</si>
  <si>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</si>
  <si>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</si>
  <si>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</si>
  <si>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</si>
  <si>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</si>
  <si>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</si>
  <si>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</si>
  <si>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</si>
  <si>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</si>
  <si>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</si>
  <si>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</si>
  <si>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</si>
  <si>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</si>
  <si>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</si>
  <si>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</si>
  <si>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</si>
  <si>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</si>
  <si>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</si>
  <si>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</si>
  <si>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</si>
  <si>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</si>
  <si>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</si>
  <si>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</si>
  <si>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</si>
  <si>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</si>
  <si>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</si>
  <si>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</si>
  <si>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</si>
  <si>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</si>
  <si>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</si>
  <si>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</si>
  <si>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</si>
  <si>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</si>
  <si>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</si>
  <si>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</si>
  <si>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</si>
  <si>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</si>
  <si>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</si>
  <si>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</si>
  <si>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</si>
  <si>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</si>
  <si>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</si>
  <si>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</si>
  <si>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</si>
  <si>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</si>
  <si>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</si>
  <si>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</si>
  <si>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</si>
  <si>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</si>
  <si>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</si>
  <si>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</si>
  <si>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</si>
  <si>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</si>
  <si>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</si>
  <si>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</si>
  <si>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</si>
  <si>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</si>
  <si>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</si>
  <si>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</si>
  <si>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</si>
  <si>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</si>
  <si>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</si>
  <si>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</si>
  <si>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</si>
  <si>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</si>
  <si>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</si>
  <si>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</si>
  <si>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</si>
  <si>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</si>
  <si>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</si>
  <si>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</si>
  <si>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</si>
  <si>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</si>
  <si>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</si>
  <si>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</si>
  <si>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</si>
  <si>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</si>
  <si>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</si>
  <si>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</si>
  <si>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</si>
  <si>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</si>
  <si>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</si>
  <si>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</si>
  <si>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</si>
  <si>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</si>
  <si>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</si>
  <si>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</si>
  <si>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</si>
  <si>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</si>
  <si>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</si>
  <si>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</si>
  <si>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</si>
  <si>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</si>
  <si>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</si>
  <si>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</si>
  <si>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</si>
  <si>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</si>
  <si>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</si>
  <si>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</si>
  <si>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</si>
  <si>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</si>
  <si>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</si>
  <si>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</si>
  <si>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</si>
  <si>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</si>
  <si>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</si>
  <si>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</si>
  <si>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</si>
  <si>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</si>
  <si>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</si>
  <si>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</si>
  <si>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</si>
  <si>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</si>
  <si>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</si>
  <si>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</si>
  <si>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</si>
  <si>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</si>
  <si>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</si>
  <si>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</si>
  <si>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</si>
  <si>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</si>
  <si>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</si>
  <si>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</si>
  <si>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</si>
  <si>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</si>
  <si>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</si>
  <si>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</si>
  <si>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</si>
  <si>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</si>
  <si>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</si>
  <si>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</si>
  <si>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</si>
  <si>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</si>
  <si>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</si>
  <si>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</si>
  <si>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</si>
  <si>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</si>
  <si>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</si>
  <si>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</si>
  <si>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</si>
  <si>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</si>
  <si>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</si>
  <si>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</si>
  <si>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</si>
  <si>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</si>
  <si>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</si>
  <si>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</si>
  <si>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</si>
  <si>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</si>
  <si>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</si>
  <si>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</si>
  <si>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</si>
  <si>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</si>
  <si>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</si>
  <si>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</si>
  <si>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</si>
  <si>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</si>
  <si>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</si>
  <si>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</si>
  <si>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</si>
  <si>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</si>
  <si>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</si>
  <si>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</si>
  <si>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</si>
  <si>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</si>
  <si>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</si>
  <si>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</si>
  <si>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</si>
  <si>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</si>
  <si>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</si>
  <si>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</si>
  <si>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</si>
  <si>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</si>
  <si>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</si>
  <si>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</si>
  <si>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</si>
  <si>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</si>
  <si>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</si>
  <si>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</si>
  <si>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</si>
  <si>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</si>
  <si>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</si>
  <si>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</si>
  <si>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</si>
  <si>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</si>
  <si>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</si>
  <si>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</si>
  <si>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</si>
  <si>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</si>
  <si>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</si>
  <si>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</si>
  <si>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</si>
  <si>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</si>
  <si>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</si>
  <si>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</si>
  <si>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</si>
  <si>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</si>
  <si>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</si>
  <si>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</si>
  <si>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</si>
  <si>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</si>
  <si>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</si>
  <si>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</si>
  <si>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</si>
  <si>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</si>
  <si>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</si>
  <si>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</si>
  <si>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</si>
  <si>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</si>
  <si>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</si>
  <si>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</si>
  <si>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</si>
  <si>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</si>
  <si>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</si>
  <si>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</si>
  <si>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</si>
  <si>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</si>
  <si>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</si>
  <si>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</si>
  <si>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</si>
  <si>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</si>
  <si>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</si>
  <si>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</si>
  <si>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</si>
  <si>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</si>
  <si>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</si>
  <si>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</si>
  <si>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</si>
  <si>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</si>
  <si>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</si>
  <si>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</si>
  <si>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</si>
  <si>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</si>
  <si>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</si>
  <si>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</si>
  <si>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</si>
  <si>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</si>
  <si>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</si>
  <si>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</si>
  <si>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</si>
  <si>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</si>
  <si>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</si>
  <si>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</si>
  <si>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</si>
  <si>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</si>
  <si>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</si>
  <si>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</si>
  <si>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</si>
  <si>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</si>
  <si>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</si>
  <si>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</si>
  <si>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</si>
  <si>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</si>
  <si>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</si>
  <si>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</si>
  <si>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</si>
  <si>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</si>
  <si>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</si>
  <si>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</si>
  <si>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</si>
  <si>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</si>
  <si>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</si>
  <si>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</si>
  <si>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</si>
  <si>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</si>
  <si>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</si>
  <si>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</si>
  <si>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</si>
  <si>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</si>
  <si>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</si>
  <si>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</si>
  <si>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</si>
  <si>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</si>
  <si>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</si>
  <si>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</si>
  <si>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</si>
  <si>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</si>
  <si>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</si>
  <si>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</si>
  <si>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</si>
  <si>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</si>
  <si>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</si>
  <si>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</si>
  <si>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</si>
  <si>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</si>
  <si>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</si>
  <si>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</si>
  <si>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</si>
  <si>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</si>
  <si>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</si>
  <si>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</si>
  <si>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</si>
  <si>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</si>
  <si>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</si>
  <si>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</si>
  <si>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</si>
  <si>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</si>
  <si>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</si>
  <si>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</si>
  <si>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</si>
  <si>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</si>
  <si>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</si>
  <si>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</si>
  <si>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</si>
  <si>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</si>
  <si>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</si>
  <si>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</si>
  <si>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</si>
  <si>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</si>
  <si>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</si>
  <si>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</si>
  <si>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</si>
  <si>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</si>
  <si>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</si>
  <si>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</si>
  <si>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</si>
  <si>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</si>
  <si>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</si>
  <si>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</si>
  <si>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</si>
  <si>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</si>
  <si>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</si>
  <si>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</si>
  <si>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</si>
  <si>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</si>
  <si>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</si>
  <si>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</si>
  <si>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</si>
  <si>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</si>
  <si>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</si>
  <si>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</si>
  <si>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</si>
  <si>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</si>
  <si>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</si>
  <si>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</si>
  <si>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</si>
  <si>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</si>
  <si>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</si>
  <si>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</si>
  <si>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</si>
  <si>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</si>
  <si>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</si>
  <si>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</si>
  <si>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</si>
  <si>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</si>
  <si>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</si>
  <si>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</si>
  <si>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</si>
  <si>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</si>
  <si>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</si>
  <si>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</si>
  <si>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</si>
  <si>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</si>
  <si>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</si>
  <si>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</si>
  <si>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</si>
  <si>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</si>
  <si>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</si>
  <si>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</si>
  <si>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</si>
  <si>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</si>
  <si>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</si>
  <si>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</si>
  <si>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</si>
  <si>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</si>
  <si>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</si>
  <si>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</si>
  <si>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</si>
  <si>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</si>
  <si>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</si>
  <si>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</si>
  <si>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</si>
  <si>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</si>
  <si>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</si>
  <si>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</si>
  <si>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</si>
  <si>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</si>
  <si>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</si>
  <si>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</si>
  <si>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</si>
  <si>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</si>
  <si>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</si>
  <si>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</si>
  <si>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</si>
  <si>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</si>
  <si>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</si>
  <si>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</si>
  <si>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</si>
  <si>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</si>
  <si>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</si>
  <si>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</si>
  <si>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</si>
  <si>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</si>
  <si>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</si>
  <si>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</si>
  <si>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</si>
  <si>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</si>
  <si>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</si>
  <si>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</si>
  <si>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</si>
  <si>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</si>
  <si>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</si>
  <si>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</si>
  <si>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</si>
  <si>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</si>
  <si>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</si>
  <si>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</si>
  <si>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</si>
  <si>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</si>
  <si>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</si>
  <si>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</si>
  <si>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</si>
  <si>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</si>
  <si>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</si>
  <si>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</si>
  <si>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</si>
  <si>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</si>
  <si>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</si>
  <si>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</si>
  <si>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</si>
  <si>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</si>
  <si>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</si>
  <si>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</si>
  <si>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</si>
  <si>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</si>
  <si>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</si>
  <si>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</si>
  <si>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</si>
  <si>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</si>
  <si>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</si>
  <si>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</si>
  <si>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</si>
  <si>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</si>
  <si>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</si>
  <si>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</si>
  <si>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</si>
  <si>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</si>
  <si>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</si>
  <si>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</si>
  <si>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</si>
  <si>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</si>
  <si>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</si>
  <si>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</si>
  <si>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</si>
  <si>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</si>
  <si>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</si>
  <si>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</si>
  <si>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</si>
  <si>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</si>
  <si>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</si>
  <si>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</si>
  <si>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</si>
  <si>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</si>
  <si>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</si>
  <si>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</si>
  <si>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</si>
  <si>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</si>
  <si>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</si>
  <si>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</si>
  <si>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</si>
  <si>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</si>
  <si>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</si>
  <si>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</si>
  <si>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</si>
  <si>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</si>
  <si>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</si>
  <si>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</si>
  <si>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</si>
  <si>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</si>
  <si>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</si>
  <si>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</si>
  <si>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</si>
  <si>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</si>
  <si>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</si>
  <si>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</si>
  <si>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</si>
  <si>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</si>
  <si>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</si>
  <si>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</si>
  <si>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</si>
  <si>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</si>
  <si>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</si>
  <si>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</si>
  <si>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</si>
  <si>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</si>
  <si>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</si>
  <si>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</si>
  <si>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</si>
  <si>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</si>
  <si>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</si>
  <si>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</si>
  <si>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</si>
  <si>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</si>
  <si>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</si>
  <si>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</si>
  <si>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</si>
  <si>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</si>
  <si>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</si>
  <si>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</si>
  <si>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</si>
  <si>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</si>
  <si>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</si>
  <si>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</si>
  <si>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</si>
  <si>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</si>
  <si>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</si>
  <si>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</si>
  <si>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</si>
  <si>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</si>
  <si>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</si>
  <si>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</si>
  <si>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</si>
  <si>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</si>
  <si>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</si>
  <si>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</si>
  <si>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</si>
  <si>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</si>
  <si>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</si>
  <si>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</si>
  <si>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</si>
  <si>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</si>
  <si>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</si>
  <si>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</si>
  <si>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</si>
  <si>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</si>
  <si>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</si>
  <si>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</si>
  <si>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</si>
  <si>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</si>
  <si>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</si>
  <si>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</si>
  <si>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</si>
  <si>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</si>
  <si>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</si>
  <si>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</si>
  <si>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</si>
  <si>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</si>
  <si>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</si>
  <si>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</si>
  <si>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</si>
  <si>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</si>
  <si>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</si>
  <si>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</si>
  <si>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</si>
  <si>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</si>
  <si>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</si>
  <si>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</si>
  <si>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</si>
  <si>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</si>
  <si>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</si>
  <si>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</si>
  <si>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</si>
  <si>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</si>
  <si>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</si>
  <si>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</si>
  <si>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</si>
  <si>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</si>
  <si>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</si>
  <si>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</si>
  <si>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</si>
  <si>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</si>
  <si>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</si>
  <si>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</si>
  <si>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</si>
  <si>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</si>
  <si>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</si>
  <si>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</si>
  <si>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</si>
  <si>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</si>
  <si>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</si>
  <si>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</si>
  <si>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</si>
  <si>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</si>
  <si>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</si>
  <si>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</si>
  <si>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</si>
  <si>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</si>
  <si>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</si>
  <si>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</si>
  <si>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</si>
  <si>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</si>
  <si>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</si>
  <si>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</si>
  <si>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</si>
  <si>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</si>
  <si>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</si>
  <si>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</si>
  <si>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</si>
  <si>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</si>
  <si>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</si>
  <si>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</si>
  <si>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</si>
  <si>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</si>
  <si>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</si>
  <si>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</si>
  <si>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</si>
  <si>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</si>
  <si>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</si>
  <si>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</si>
  <si>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</si>
  <si>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</si>
  <si>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</si>
  <si>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</si>
  <si>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</si>
  <si>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</si>
  <si>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</si>
  <si>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</si>
  <si>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</si>
  <si>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</si>
  <si>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</si>
  <si>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</si>
  <si>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</si>
  <si>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</si>
  <si>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</si>
  <si>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</si>
  <si>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</si>
  <si>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</si>
  <si>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</si>
  <si>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</si>
  <si>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</si>
  <si>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</si>
  <si>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</si>
  <si>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</si>
  <si>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</si>
  <si>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</si>
  <si>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</si>
  <si>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</si>
  <si>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</si>
  <si>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</si>
  <si>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</si>
  <si>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</si>
  <si>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</si>
  <si>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</si>
  <si>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</si>
  <si>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</si>
  <si>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</si>
  <si>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</si>
  <si>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</si>
  <si>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</si>
  <si>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</si>
  <si>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</si>
  <si>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</si>
  <si>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</si>
  <si>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</si>
  <si>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</si>
  <si>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</si>
  <si>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</si>
  <si>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</si>
  <si>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</si>
  <si>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</si>
  <si>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</si>
  <si>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</si>
  <si>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</si>
  <si>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</si>
  <si>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</si>
  <si>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</si>
  <si>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</si>
  <si>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</si>
  <si>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</si>
  <si>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</si>
  <si>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</si>
  <si>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</si>
  <si>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</si>
  <si>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</si>
  <si>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</si>
  <si>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</si>
  <si>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</si>
  <si>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</si>
  <si>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</si>
  <si>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</si>
  <si>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</si>
  <si>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</si>
  <si>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</si>
  <si>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</si>
  <si>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</si>
  <si>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</si>
  <si>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</si>
  <si>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</si>
  <si>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</si>
  <si>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</si>
  <si>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</si>
  <si>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</si>
  <si>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</si>
  <si>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</si>
  <si>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</si>
  <si>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</si>
  <si>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</si>
  <si>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</si>
  <si>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</si>
  <si>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</si>
  <si>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</si>
  <si>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</si>
  <si>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</si>
  <si>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</si>
  <si>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</si>
  <si>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</si>
  <si>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</si>
  <si>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</si>
  <si>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</si>
  <si>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</si>
  <si>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</si>
  <si>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</si>
  <si>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</si>
  <si>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</si>
  <si>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</si>
  <si>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</si>
  <si>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</si>
  <si>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</si>
  <si>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</si>
  <si>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</si>
  <si>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</si>
  <si>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</si>
  <si>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</si>
  <si>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</si>
  <si>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</si>
  <si>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</si>
  <si>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</si>
  <si>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</si>
  <si>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</si>
  <si>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</si>
  <si>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</si>
  <si>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</si>
  <si>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</si>
  <si>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</si>
  <si>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</si>
  <si>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</si>
  <si>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</si>
  <si>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</si>
  <si>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</si>
  <si>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</si>
  <si>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</si>
  <si>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</si>
  <si>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</si>
  <si>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</si>
  <si>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</si>
  <si>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</si>
  <si>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</si>
  <si>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</si>
  <si>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</si>
  <si>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</si>
  <si>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</si>
  <si>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</si>
  <si>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</si>
  <si>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</si>
  <si>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</si>
  <si>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</si>
  <si>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</si>
  <si>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</si>
  <si>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</si>
  <si>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</si>
  <si>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</si>
  <si>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</si>
  <si>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</si>
  <si>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</si>
  <si>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</si>
  <si>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</si>
  <si>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</si>
  <si>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</si>
  <si>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</si>
  <si>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</si>
  <si>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</si>
  <si>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</si>
  <si>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</si>
  <si>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</si>
  <si>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</si>
  <si>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</si>
  <si>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</si>
  <si>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</si>
  <si>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</si>
  <si>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</si>
  <si>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</si>
  <si>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</si>
  <si>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</si>
  <si>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</si>
  <si>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</si>
  <si>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</si>
  <si>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</si>
  <si>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</si>
  <si>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</si>
  <si>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</si>
  <si>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</si>
  <si>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</si>
  <si>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</si>
  <si>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</si>
  <si>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</si>
  <si>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</si>
  <si>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</si>
  <si>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</si>
  <si>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</si>
  <si>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</si>
  <si>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</si>
  <si>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</si>
  <si>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</si>
  <si>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</si>
  <si>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</si>
  <si>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</si>
  <si>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</si>
  <si>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</si>
  <si>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</si>
  <si>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</si>
  <si>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</si>
  <si>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</si>
  <si>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</si>
  <si>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</si>
  <si>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</si>
  <si>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</si>
  <si>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</si>
  <si>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</si>
  <si>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</si>
  <si>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</si>
  <si>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</si>
  <si>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</si>
  <si>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</si>
  <si>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</si>
  <si>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</si>
  <si>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</si>
  <si>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</si>
  <si>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</si>
  <si>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</si>
  <si>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</si>
  <si>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</si>
  <si>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</si>
  <si>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</si>
  <si>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</si>
  <si>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</si>
  <si>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</si>
  <si>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</si>
  <si>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</si>
  <si>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</si>
  <si>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</si>
  <si>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</si>
  <si>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</si>
  <si>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</si>
  <si>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</si>
  <si>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</si>
  <si>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</si>
  <si>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</si>
  <si>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</si>
  <si>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</si>
  <si>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</si>
  <si>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</si>
  <si>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</si>
  <si>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</si>
  <si>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</si>
  <si>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</si>
  <si>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</si>
  <si>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</si>
  <si>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</si>
  <si>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</si>
  <si>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</si>
  <si>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</si>
  <si>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</si>
  <si>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</si>
  <si>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</si>
  <si>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</si>
  <si>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</si>
  <si>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</si>
  <si>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</si>
  <si>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</si>
  <si>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</si>
  <si>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</si>
  <si>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</si>
  <si>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</si>
  <si>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</si>
  <si>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</si>
  <si>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</si>
  <si>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</si>
  <si>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</si>
  <si>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</si>
  <si>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</si>
  <si>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</si>
  <si>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</si>
  <si>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</si>
  <si>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</si>
  <si>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</si>
  <si>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</si>
  <si>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</si>
  <si>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</si>
  <si>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</si>
  <si>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</si>
  <si>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</si>
  <si>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</si>
  <si>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</si>
  <si>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</si>
  <si>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</si>
  <si>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</si>
  <si>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</si>
  <si>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</si>
  <si>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</si>
  <si>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</si>
  <si>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</si>
  <si>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</si>
  <si>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</si>
  <si>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</si>
  <si>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</si>
  <si>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</si>
  <si>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</si>
  <si>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</si>
  <si>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</si>
  <si>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</si>
  <si>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</si>
  <si>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</si>
  <si>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</si>
  <si>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</si>
  <si>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</si>
  <si>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</si>
  <si>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</si>
  <si>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</si>
  <si>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</si>
  <si>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</si>
  <si>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</si>
  <si>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</si>
  <si>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</si>
  <si>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</si>
  <si>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</si>
  <si>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</si>
  <si>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</si>
  <si>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</si>
  <si>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</si>
  <si>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</si>
  <si>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</si>
  <si>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</si>
  <si>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</si>
  <si>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</si>
  <si>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</si>
  <si>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</si>
  <si>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</si>
  <si>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</si>
  <si>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</si>
  <si>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</si>
  <si>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</si>
  <si>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</si>
  <si>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</si>
  <si>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</si>
  <si>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</si>
  <si>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</si>
  <si>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</si>
  <si>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</si>
  <si>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</si>
  <si>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</si>
  <si>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</si>
  <si>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</si>
  <si>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</si>
  <si>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</si>
  <si>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</si>
  <si>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</si>
  <si>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</si>
  <si>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</si>
  <si>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</si>
  <si>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</si>
  <si>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</si>
  <si>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</si>
  <si>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</si>
  <si>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</si>
  <si>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</si>
  <si>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</si>
  <si>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</si>
  <si>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</si>
  <si>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</si>
  <si>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</si>
  <si>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</si>
  <si>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</si>
  <si>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</si>
  <si>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</si>
  <si>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</si>
  <si>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</si>
  <si>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</si>
  <si>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</si>
  <si>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</si>
  <si>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</si>
  <si>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</si>
  <si>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</si>
  <si>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</si>
  <si>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</si>
  <si>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</si>
  <si>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</si>
  <si>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</si>
  <si>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</si>
  <si>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</si>
  <si>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</si>
  <si>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</si>
  <si>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</si>
  <si>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</si>
  <si>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</si>
  <si>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</si>
  <si>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</si>
  <si>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</si>
  <si>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</si>
  <si>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</si>
  <si>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</si>
  <si>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</si>
  <si>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</si>
  <si>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</si>
  <si>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</si>
  <si>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</si>
  <si>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</si>
  <si>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</si>
  <si>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</si>
  <si>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</si>
  <si>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</si>
  <si>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</si>
  <si>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</si>
  <si>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</si>
  <si>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</si>
  <si>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</si>
  <si>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</si>
  <si>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</si>
  <si>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</si>
  <si>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</si>
  <si>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</si>
  <si>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</si>
  <si>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</si>
  <si>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</si>
  <si>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</si>
  <si>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</si>
  <si>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</si>
  <si>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</si>
  <si>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</si>
  <si>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</si>
  <si>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</si>
  <si>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</si>
  <si>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</si>
  <si>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</si>
  <si>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</si>
  <si>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</si>
  <si>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</si>
  <si>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</si>
  <si>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</si>
  <si>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</si>
  <si>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</si>
  <si>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</si>
  <si>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</si>
  <si>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</si>
  <si>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</si>
  <si>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</si>
  <si>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</si>
  <si>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</si>
  <si>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</si>
  <si>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</si>
  <si>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</si>
  <si>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</si>
  <si>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</si>
  <si>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</si>
  <si>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</si>
  <si>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</si>
  <si>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</si>
  <si>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</si>
  <si>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</si>
  <si>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</si>
  <si>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</si>
  <si>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</si>
  <si>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</si>
  <si>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</si>
  <si>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</si>
  <si>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</si>
  <si>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</si>
  <si>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</si>
  <si>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</si>
  <si>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</si>
  <si>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</si>
  <si>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</si>
  <si>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</si>
  <si>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</si>
  <si>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</si>
  <si>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</si>
  <si>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</si>
  <si>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</si>
  <si>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</si>
  <si>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</si>
  <si>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</si>
  <si>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</si>
  <si>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</si>
  <si>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</si>
  <si>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</si>
  <si>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</si>
  <si>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</si>
  <si>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</si>
  <si>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</si>
  <si>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</si>
  <si>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</si>
  <si>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</si>
  <si>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</si>
  <si>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</si>
  <si>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</si>
  <si>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</si>
  <si>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</si>
  <si>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</si>
  <si>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</si>
  <si>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</si>
  <si>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</si>
  <si>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</si>
  <si>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</si>
  <si>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</si>
  <si>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</si>
  <si>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</si>
  <si>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</si>
  <si>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</si>
  <si>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</si>
  <si>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</si>
  <si>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</si>
  <si>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</si>
  <si>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</si>
  <si>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</si>
  <si>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</si>
  <si>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</si>
  <si>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</si>
  <si>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</si>
  <si>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</si>
  <si>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</si>
  <si>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</si>
  <si>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</si>
  <si>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</si>
  <si>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</si>
  <si>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</si>
  <si>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</si>
  <si>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</si>
  <si>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</si>
  <si>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</si>
  <si>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</si>
  <si>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</si>
  <si>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</si>
  <si>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</si>
  <si>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</si>
  <si>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</si>
  <si>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</si>
  <si>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</si>
  <si>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</si>
  <si>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</si>
  <si>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</si>
  <si>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</si>
  <si>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</si>
  <si>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</si>
  <si>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</si>
  <si>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</si>
  <si>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</si>
  <si>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</si>
  <si>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</si>
  <si>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</si>
  <si>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</si>
  <si>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</si>
  <si>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</si>
  <si>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</si>
  <si>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</si>
  <si>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</si>
  <si>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</si>
  <si>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</si>
  <si>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</si>
  <si>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</si>
  <si>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</si>
  <si>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</si>
  <si>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</si>
  <si>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</si>
  <si>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</si>
  <si>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</si>
  <si>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</si>
  <si>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</si>
  <si>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</si>
  <si>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</si>
  <si>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</si>
  <si>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</si>
  <si>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</si>
  <si>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</si>
  <si>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</si>
  <si>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</si>
  <si>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</si>
  <si>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</si>
  <si>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</si>
  <si>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</si>
  <si>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</si>
  <si>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</si>
  <si>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</si>
  <si>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</si>
  <si>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</si>
  <si>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</si>
  <si>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</si>
  <si>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</si>
  <si>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</si>
  <si>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</si>
  <si>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</si>
  <si>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</si>
  <si>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</si>
  <si>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</si>
  <si>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</si>
  <si>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</si>
  <si>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</si>
  <si>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</si>
  <si>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</si>
  <si>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</si>
  <si>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</si>
  <si>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</si>
  <si>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</si>
  <si>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</si>
  <si>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</si>
  <si>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</si>
  <si>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</si>
  <si>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</si>
  <si>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</si>
  <si>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</si>
  <si>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</si>
  <si>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</si>
  <si>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</si>
  <si>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</si>
  <si>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</si>
  <si>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</si>
  <si>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</si>
  <si>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</si>
  <si>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</si>
  <si>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</si>
  <si>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</si>
  <si>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</si>
  <si>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</si>
  <si>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</si>
  <si>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</si>
  <si>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</si>
  <si>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</si>
  <si>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</si>
  <si>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</si>
  <si>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</si>
  <si>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</si>
  <si>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</si>
  <si>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</si>
  <si>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</si>
  <si>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</si>
  <si>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</si>
  <si>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</si>
  <si>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</si>
  <si>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</si>
  <si>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</si>
  <si>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</si>
  <si>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</si>
  <si>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</si>
  <si>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</si>
  <si>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</si>
  <si>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</si>
  <si>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</si>
  <si>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</si>
  <si>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</si>
  <si>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</si>
  <si>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</si>
  <si>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</si>
  <si>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</si>
  <si>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</si>
  <si>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</si>
  <si>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</si>
  <si>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</si>
  <si>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</si>
  <si>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</si>
  <si>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</si>
  <si>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</si>
  <si>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</si>
  <si>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</si>
  <si>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</si>
  <si>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</si>
  <si>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</si>
  <si>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</si>
  <si>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</si>
  <si>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</si>
  <si>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</si>
  <si>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</si>
  <si>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</si>
  <si>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</si>
  <si>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</si>
  <si>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</si>
  <si>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</si>
  <si>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</si>
  <si>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</si>
  <si>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</si>
  <si>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</si>
  <si>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</si>
  <si>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</si>
  <si>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</si>
  <si>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</si>
  <si>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</si>
  <si>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</si>
  <si>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</si>
  <si>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</si>
  <si>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</si>
  <si>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</si>
  <si>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</si>
  <si>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</si>
  <si>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</si>
  <si>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</si>
  <si>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</si>
  <si>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</si>
  <si>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</si>
  <si>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</si>
  <si>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</si>
  <si>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</si>
  <si>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</si>
  <si>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</si>
  <si>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</si>
  <si>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</si>
  <si>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</si>
  <si>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</si>
  <si>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</si>
  <si>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</si>
  <si>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</si>
  <si>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</si>
  <si>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</si>
  <si>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</si>
  <si>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</si>
  <si>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</si>
  <si>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</si>
  <si>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</si>
  <si>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</si>
  <si>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</si>
  <si>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</si>
  <si>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</si>
  <si>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</si>
  <si>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</si>
  <si>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</si>
  <si>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</si>
  <si>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</si>
  <si>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</si>
  <si>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</si>
  <si>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</si>
  <si>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</si>
  <si>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</si>
  <si>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</si>
  <si>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</si>
  <si>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</si>
  <si>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</si>
  <si>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</si>
  <si>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</si>
  <si>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</si>
  <si>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</si>
  <si>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</si>
  <si>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</si>
  <si>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</si>
  <si>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</si>
  <si>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</si>
  <si>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</si>
  <si>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</si>
  <si>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</si>
  <si>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</si>
  <si>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</si>
  <si>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</si>
  <si>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</si>
  <si>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</si>
  <si>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</si>
  <si>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</si>
  <si>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</si>
  <si>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</si>
  <si>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</si>
  <si>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</si>
  <si>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</si>
  <si>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</si>
  <si>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</si>
  <si>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</si>
  <si>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</si>
  <si>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</si>
  <si>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</si>
  <si>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</si>
  <si>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</si>
  <si>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</si>
  <si>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</si>
  <si>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</si>
  <si>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</si>
  <si>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</si>
  <si>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</si>
  <si>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</si>
  <si>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</si>
  <si>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</si>
  <si>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</si>
  <si>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</si>
  <si>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</si>
  <si>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</si>
  <si>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</si>
  <si>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</si>
  <si>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</si>
  <si>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</si>
  <si>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</si>
  <si>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</si>
  <si>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</si>
  <si>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</si>
  <si>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</si>
  <si>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</si>
  <si>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</si>
  <si>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</si>
  <si>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</si>
  <si>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</si>
  <si>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</si>
  <si>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</si>
  <si>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</si>
  <si>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</si>
  <si>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</si>
  <si>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</si>
  <si>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</si>
  <si>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</si>
  <si>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</si>
  <si>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</si>
  <si>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</si>
  <si>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</si>
  <si>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</si>
  <si>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</si>
  <si>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</si>
  <si>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</si>
  <si>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</si>
  <si>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</si>
  <si>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</si>
  <si>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</si>
  <si>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</si>
  <si>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</si>
  <si>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</si>
  <si>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</si>
  <si>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</si>
  <si>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</si>
  <si>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</si>
  <si>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</si>
  <si>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</si>
  <si>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</si>
  <si>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</si>
  <si>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</si>
  <si>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</si>
  <si>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</si>
  <si>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</si>
  <si>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</si>
  <si>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</si>
  <si>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</si>
  <si>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</si>
  <si>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</si>
  <si>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</si>
  <si>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</si>
  <si>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</si>
  <si>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</si>
  <si>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</si>
  <si>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</si>
  <si>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</si>
  <si>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</si>
  <si>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</si>
  <si>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</si>
  <si>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</si>
  <si>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</si>
  <si>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</si>
  <si>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</si>
  <si>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</si>
  <si>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</si>
  <si>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</si>
  <si>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</si>
  <si>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</si>
  <si>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</si>
  <si>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</si>
  <si>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</si>
  <si>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</si>
  <si>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</si>
  <si>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</si>
  <si>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</si>
  <si>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</si>
  <si>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</si>
  <si>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</si>
  <si>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</si>
  <si>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</si>
  <si>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</si>
  <si>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</si>
  <si>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</si>
  <si>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</si>
  <si>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</si>
  <si>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</si>
  <si>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</si>
  <si>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</si>
  <si>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</si>
  <si>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</si>
  <si>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</si>
  <si>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</si>
  <si>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</si>
  <si>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</si>
  <si>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</si>
  <si>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</si>
  <si>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</si>
  <si>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</si>
  <si>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</si>
  <si>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</si>
  <si>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</si>
  <si>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</si>
  <si>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</si>
  <si>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</si>
  <si>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</si>
  <si>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</si>
  <si>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</si>
  <si>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</si>
  <si>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</si>
  <si>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</si>
  <si>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</si>
  <si>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</si>
  <si>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</si>
  <si>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</si>
  <si>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</si>
  <si>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</si>
  <si>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</si>
  <si>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</si>
  <si>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</si>
  <si>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</si>
  <si>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</si>
  <si>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</si>
  <si>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</si>
  <si>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</si>
  <si>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</si>
  <si>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</si>
  <si>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</si>
  <si>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</si>
  <si>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</si>
  <si>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</si>
  <si>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</si>
  <si>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</si>
  <si>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</si>
  <si>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</si>
  <si>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</si>
  <si>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</si>
  <si>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</si>
  <si>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</si>
  <si>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</si>
  <si>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</si>
  <si>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</si>
  <si>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</si>
  <si>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</si>
  <si>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</si>
  <si>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</si>
  <si>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</si>
  <si>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</si>
  <si>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</si>
  <si>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</si>
  <si>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</si>
  <si>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</si>
  <si>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</si>
  <si>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</si>
  <si>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</si>
  <si>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</si>
  <si>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</si>
  <si>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</si>
  <si>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</si>
  <si>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</si>
  <si>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</si>
  <si>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</si>
  <si>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</si>
  <si>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</si>
  <si>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</si>
  <si>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</si>
  <si>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</si>
  <si>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</si>
  <si>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</si>
  <si>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</si>
  <si>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</si>
  <si>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</si>
  <si>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</si>
  <si>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</si>
  <si>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</si>
  <si>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</si>
  <si>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</si>
  <si>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</si>
  <si>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</si>
  <si>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</si>
  <si>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</si>
  <si>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</si>
  <si>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</si>
  <si>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</si>
  <si>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</si>
  <si>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</si>
  <si>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</si>
  <si>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</si>
  <si>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</si>
  <si>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</si>
  <si>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</si>
  <si>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</si>
  <si>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</si>
  <si>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</si>
  <si>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</si>
  <si>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</si>
  <si>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</si>
  <si>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</si>
  <si>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</si>
  <si>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</si>
  <si>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</si>
  <si>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</si>
  <si>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</si>
  <si>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</si>
  <si>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</si>
  <si>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</si>
  <si>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</si>
  <si>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</si>
  <si>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</si>
  <si>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</si>
  <si>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</si>
  <si>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</si>
  <si>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</si>
  <si>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</si>
  <si>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</si>
  <si>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</si>
  <si>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</si>
  <si>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</si>
  <si>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</si>
  <si>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</si>
  <si>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</si>
  <si>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</si>
  <si>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</si>
  <si>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</si>
  <si>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</si>
  <si>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</si>
  <si>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</si>
  <si>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</si>
  <si>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</si>
  <si>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</si>
  <si>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</si>
  <si>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</si>
  <si>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</si>
  <si>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</si>
  <si>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</si>
  <si>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</si>
  <si>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</si>
  <si>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</si>
  <si>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</si>
  <si>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</si>
  <si>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</si>
  <si>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</si>
  <si>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</si>
  <si>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</si>
  <si>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</si>
  <si>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</si>
  <si>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</si>
  <si>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</si>
  <si>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</si>
  <si>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</si>
  <si>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</si>
  <si>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</si>
  <si>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</si>
  <si>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</si>
  <si>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</si>
  <si>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</si>
  <si>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</si>
  <si>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</si>
  <si>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</si>
  <si>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</si>
  <si>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</si>
  <si>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</si>
  <si>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</si>
  <si>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</si>
  <si>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</si>
  <si>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</si>
  <si>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</si>
  <si>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</si>
  <si>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</si>
  <si>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</si>
  <si>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</si>
  <si>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</si>
  <si>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</si>
  <si>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</si>
  <si>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</si>
  <si>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</si>
  <si>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</si>
  <si>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</si>
  <si>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</si>
  <si>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</si>
  <si>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</si>
  <si>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</si>
  <si>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</si>
  <si>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</si>
  <si>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</si>
  <si>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</si>
  <si>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</si>
  <si>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</si>
  <si>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</si>
  <si>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</si>
  <si>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</si>
  <si>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</si>
  <si>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</si>
  <si>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</si>
  <si>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</si>
  <si>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</si>
  <si>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</si>
  <si>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</si>
  <si>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</si>
  <si>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</si>
  <si>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</si>
  <si>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</si>
  <si>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</si>
  <si>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</si>
  <si>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</si>
  <si>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</si>
  <si>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</si>
  <si>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</si>
  <si>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</si>
  <si>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</si>
  <si>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</si>
  <si>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</si>
  <si>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</si>
  <si>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</si>
  <si>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</si>
  <si>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</si>
  <si>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</si>
  <si>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</si>
  <si>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</si>
  <si>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</si>
  <si>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</si>
  <si>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</si>
  <si>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</si>
  <si>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</si>
  <si>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</si>
  <si>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</si>
  <si>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</si>
  <si>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</si>
  <si>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</si>
  <si>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</si>
  <si>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</si>
  <si>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</si>
  <si>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</si>
  <si>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</si>
  <si>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</si>
  <si>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</si>
  <si>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</si>
  <si>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</si>
  <si>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</si>
  <si>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</si>
  <si>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</si>
  <si>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</si>
  <si>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</si>
  <si>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</si>
  <si>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</si>
  <si>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</si>
  <si>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</si>
  <si>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</si>
  <si>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</si>
  <si>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</si>
  <si>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</si>
  <si>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</si>
  <si>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</si>
  <si>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</si>
  <si>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</si>
  <si>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</si>
  <si>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</si>
  <si>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</si>
  <si>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</si>
  <si>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</si>
  <si>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</si>
  <si>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</si>
  <si>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</si>
  <si>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</si>
  <si>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</si>
  <si>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</si>
  <si>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</si>
  <si>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</si>
  <si>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</si>
  <si>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</si>
  <si>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</si>
  <si>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</si>
  <si>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</si>
  <si>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</si>
  <si>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</si>
  <si>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</si>
  <si>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</si>
  <si>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</si>
  <si>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</si>
  <si>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</si>
  <si>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</si>
  <si>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</si>
  <si>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</si>
  <si>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</si>
  <si>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</si>
  <si>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</si>
  <si>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</si>
  <si>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</si>
  <si>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</si>
  <si>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</si>
  <si>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</si>
  <si>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</si>
  <si>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</si>
  <si>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</si>
  <si>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</si>
  <si>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</si>
  <si>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</si>
  <si>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</si>
  <si>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</si>
  <si>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</si>
  <si>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</si>
  <si>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</si>
  <si>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</si>
  <si>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</si>
  <si>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</si>
  <si>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</si>
  <si>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</si>
  <si>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</si>
  <si>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</si>
  <si>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</si>
  <si>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</si>
  <si>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</si>
  <si>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</si>
  <si>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</si>
  <si>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</si>
  <si>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</si>
  <si>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</si>
  <si>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</si>
  <si>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</si>
  <si>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</si>
  <si>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</si>
  <si>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</si>
  <si>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</si>
  <si>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</si>
  <si>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</si>
  <si>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</si>
  <si>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</si>
  <si>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</si>
  <si>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</si>
  <si>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</si>
  <si>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</si>
  <si>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</si>
  <si>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</si>
  <si>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</si>
  <si>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</si>
  <si>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</si>
  <si>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</si>
  <si>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</si>
  <si>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</si>
  <si>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</si>
  <si>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</si>
  <si>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</si>
  <si>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</si>
  <si>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</si>
  <si>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</si>
  <si>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</si>
  <si>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</si>
  <si>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</si>
  <si>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</si>
  <si>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</si>
  <si>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</si>
  <si>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</si>
  <si>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</si>
  <si>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</si>
  <si>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</si>
  <si>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</si>
  <si>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</si>
  <si>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</si>
  <si>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</si>
  <si>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</si>
  <si>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</si>
  <si>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</si>
  <si>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</si>
  <si>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</si>
  <si>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</si>
  <si>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</si>
  <si>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</si>
  <si>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</si>
  <si>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</si>
  <si>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</si>
  <si>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</si>
  <si>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</si>
  <si>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</si>
  <si>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</si>
  <si>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</si>
  <si>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</si>
  <si>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</si>
  <si>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</si>
  <si>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</si>
  <si>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</si>
  <si>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</si>
  <si>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</si>
  <si>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</si>
  <si>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</si>
  <si>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</si>
  <si>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</si>
  <si>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</si>
  <si>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</si>
  <si>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</si>
  <si>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</si>
  <si>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</si>
  <si>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</si>
  <si>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</si>
  <si>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</si>
  <si>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</si>
  <si>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</si>
  <si>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</si>
  <si>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</si>
  <si>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</si>
  <si>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</si>
  <si>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</si>
  <si>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</si>
  <si>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</si>
  <si>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</si>
  <si>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</si>
  <si>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</si>
  <si>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</si>
  <si>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</si>
  <si>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</si>
  <si>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</si>
  <si>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</si>
  <si>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</si>
  <si>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</si>
  <si>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</si>
  <si>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</si>
  <si>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</si>
  <si>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</si>
  <si>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</si>
  <si>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</si>
  <si>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</si>
  <si>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</si>
  <si>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</si>
  <si>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</si>
  <si>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</si>
  <si>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</si>
  <si>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</si>
  <si>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</si>
  <si>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</si>
  <si>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</si>
  <si>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</si>
  <si>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</si>
  <si>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</si>
  <si>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</si>
  <si>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</si>
  <si>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</si>
  <si>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</si>
  <si>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</si>
  <si>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</si>
  <si>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</si>
  <si>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</si>
  <si>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</si>
  <si>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</si>
  <si>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</si>
  <si>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</si>
  <si>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</si>
  <si>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</si>
  <si>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</si>
  <si>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</si>
  <si>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</si>
  <si>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</si>
  <si>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</si>
  <si>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</si>
  <si>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</si>
  <si>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</si>
  <si>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</si>
  <si>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</si>
  <si>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</si>
  <si>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</si>
  <si>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</si>
  <si>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</si>
  <si>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</si>
  <si>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</si>
  <si>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</si>
  <si>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</si>
  <si>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</si>
  <si>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</si>
  <si>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</si>
  <si>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</si>
  <si>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</si>
  <si>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</si>
  <si>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</si>
  <si>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</si>
  <si>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</si>
  <si>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</si>
  <si>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</si>
  <si>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</si>
  <si>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</si>
  <si>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</si>
  <si>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</si>
  <si>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</si>
  <si>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</si>
  <si>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</si>
  <si>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</si>
  <si>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</si>
  <si>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</si>
  <si>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</si>
  <si>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</si>
  <si>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</si>
  <si>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</si>
  <si>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</si>
  <si>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</si>
  <si>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</si>
  <si>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</si>
  <si>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</si>
  <si>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</si>
  <si>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</si>
  <si>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</si>
  <si>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</si>
  <si>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</si>
  <si>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</si>
  <si>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</si>
  <si>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</si>
  <si>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</si>
  <si>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</si>
  <si>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</si>
  <si>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</si>
  <si>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</si>
  <si>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</si>
  <si>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</si>
  <si>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</si>
  <si>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</si>
  <si>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</si>
  <si>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</si>
  <si>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</si>
  <si>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</si>
  <si>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</si>
  <si>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</si>
  <si>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</si>
  <si>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</si>
  <si>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</si>
  <si>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</si>
  <si>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</si>
  <si>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</si>
  <si>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</si>
  <si>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</si>
  <si>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</si>
  <si>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</si>
  <si>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</si>
  <si>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</si>
  <si>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</si>
  <si>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</si>
  <si>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</si>
  <si>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</si>
  <si>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</si>
  <si>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</si>
  <si>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</si>
  <si>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</si>
  <si>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</si>
  <si>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</si>
  <si>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</si>
  <si>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</si>
  <si>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</si>
  <si>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</si>
  <si>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</si>
  <si>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</si>
  <si>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</si>
  <si>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</si>
  <si>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</si>
  <si>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</si>
  <si>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</si>
  <si>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</si>
  <si>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</si>
  <si>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</si>
  <si>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</si>
  <si>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</si>
  <si>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</si>
  <si>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</si>
  <si>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</si>
  <si>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</si>
  <si>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</si>
  <si>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</si>
  <si>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</si>
  <si>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</si>
  <si>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</si>
  <si>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</si>
  <si>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</si>
  <si>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</si>
  <si>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</si>
  <si>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</si>
  <si>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</si>
  <si>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</si>
  <si>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</si>
  <si>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</si>
  <si>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</si>
  <si>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</si>
  <si>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</si>
  <si>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</si>
  <si>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</si>
  <si>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</si>
  <si>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</si>
  <si>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</si>
  <si>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</si>
  <si>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</si>
  <si>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</si>
  <si>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</si>
  <si>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</si>
  <si>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</si>
  <si>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</si>
  <si>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</si>
  <si>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</si>
  <si>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</si>
  <si>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</si>
  <si>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</si>
  <si>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</si>
  <si>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</si>
  <si>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</si>
  <si>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</si>
  <si>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</si>
  <si>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</si>
  <si>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</si>
  <si>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</si>
  <si>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</si>
  <si>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</si>
  <si>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</si>
  <si>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</si>
  <si>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</si>
  <si>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</si>
  <si>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</si>
  <si>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</si>
  <si>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</si>
  <si>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</si>
  <si>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</si>
  <si>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</si>
  <si>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</si>
  <si>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</si>
  <si>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</si>
  <si>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</si>
  <si>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</si>
  <si>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</si>
  <si>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</si>
  <si>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</si>
  <si>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</si>
  <si>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</si>
  <si>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</si>
  <si>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</si>
  <si>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</si>
  <si>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</si>
  <si>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</si>
  <si>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</si>
  <si>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</si>
  <si>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</si>
  <si>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</si>
  <si>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</si>
  <si>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</si>
  <si>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</si>
  <si>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</si>
  <si>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</si>
  <si>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</si>
  <si>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</si>
  <si>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</si>
  <si>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</si>
  <si>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</si>
  <si>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</si>
  <si>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</si>
  <si>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</si>
  <si>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</si>
  <si>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</si>
  <si>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</si>
  <si>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</si>
  <si>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</si>
  <si>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</si>
  <si>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</si>
  <si>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</si>
  <si>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</si>
  <si>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</si>
  <si>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</si>
  <si>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</si>
  <si>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</si>
  <si>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</si>
  <si>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</si>
  <si>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</si>
  <si>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</si>
  <si>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</si>
  <si>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</si>
  <si>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</si>
  <si>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</si>
  <si>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</si>
  <si>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</si>
  <si>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</si>
  <si>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</si>
  <si>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</si>
  <si>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</si>
  <si>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</si>
  <si>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</si>
  <si>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</si>
  <si>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</si>
  <si>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</si>
  <si>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</si>
  <si>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</si>
  <si>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</si>
  <si>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</si>
  <si>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</si>
  <si>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</si>
  <si>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</si>
  <si>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</si>
  <si>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</si>
  <si>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</si>
  <si>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</si>
  <si>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</si>
  <si>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</si>
  <si>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</si>
  <si>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</si>
  <si>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</si>
  <si>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</si>
  <si>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</si>
  <si>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</si>
  <si>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</si>
  <si>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</si>
  <si>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</si>
  <si>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</si>
  <si>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</si>
  <si>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</si>
  <si>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</si>
  <si>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</si>
  <si>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</si>
  <si>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</si>
  <si>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</si>
  <si>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</si>
  <si>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</si>
  <si>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</si>
  <si>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</si>
  <si>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</si>
  <si>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</si>
  <si>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</si>
  <si>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</si>
  <si>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</si>
  <si>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</si>
  <si>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</si>
  <si>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</si>
  <si>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</si>
  <si>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</si>
  <si>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</si>
  <si>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</si>
  <si>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</si>
  <si>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</si>
  <si>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</si>
  <si>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</si>
  <si>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</si>
  <si>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</si>
  <si>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</si>
  <si>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</si>
  <si>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</si>
  <si>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</si>
  <si>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</si>
  <si>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</si>
  <si>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</si>
  <si>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</si>
  <si>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</si>
  <si>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</si>
  <si>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</si>
  <si>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</si>
  <si>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</si>
  <si>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</si>
  <si>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</si>
  <si>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</si>
  <si>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</si>
  <si>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</si>
  <si>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</si>
  <si>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</si>
  <si>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</si>
  <si>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</si>
  <si>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</si>
  <si>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</si>
  <si>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</si>
  <si>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</si>
  <si>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</si>
  <si>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</si>
  <si>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</si>
  <si>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</si>
  <si>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</si>
  <si>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</si>
  <si>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</si>
  <si>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</si>
  <si>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</si>
  <si>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</si>
  <si>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</si>
  <si>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</si>
  <si>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</si>
  <si>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</si>
  <si>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</si>
  <si>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</si>
  <si>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</si>
  <si>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</si>
  <si>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</si>
  <si>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</si>
  <si>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</si>
  <si>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</si>
  <si>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</si>
  <si>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</si>
  <si>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</si>
  <si>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</si>
  <si>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</si>
  <si>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</si>
  <si>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</si>
  <si>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</si>
  <si>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</si>
  <si>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</si>
  <si>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</si>
  <si>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</si>
  <si>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</si>
  <si>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</si>
  <si>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</si>
  <si>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</si>
  <si>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</si>
  <si>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</si>
  <si>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</si>
  <si>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</si>
  <si>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</si>
  <si>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</si>
  <si>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</si>
  <si>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</si>
  <si>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</si>
  <si>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</si>
  <si>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</si>
  <si>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</si>
  <si>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</si>
  <si>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</si>
  <si>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</si>
  <si>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</si>
  <si>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</si>
  <si>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</si>
  <si>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</si>
  <si>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</si>
  <si>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</si>
  <si>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</si>
  <si>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</si>
  <si>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</si>
  <si>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</si>
  <si>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</si>
  <si>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</si>
  <si>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</si>
  <si>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</si>
  <si>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</si>
  <si>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</si>
  <si>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</si>
  <si>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</si>
  <si>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</si>
  <si>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</si>
  <si>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</si>
  <si>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</si>
  <si>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</si>
  <si>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</si>
  <si>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</si>
  <si>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</si>
  <si>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</si>
  <si>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</si>
  <si>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</si>
  <si>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</si>
  <si>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</si>
  <si>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</si>
  <si>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</si>
  <si>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</si>
  <si>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</si>
  <si>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</si>
  <si>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</si>
  <si>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</si>
  <si>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</si>
  <si>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</si>
  <si>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</si>
  <si>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</si>
  <si>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</si>
  <si>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</si>
  <si>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</si>
  <si>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</si>
  <si>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</si>
  <si>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</si>
  <si>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</si>
  <si>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</si>
  <si>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</si>
  <si>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</si>
  <si>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</si>
  <si>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</si>
  <si>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</si>
  <si>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</si>
  <si>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</si>
  <si>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</si>
  <si>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</si>
  <si>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</si>
  <si>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</si>
  <si>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</si>
  <si>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</si>
  <si>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</si>
  <si>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</si>
  <si>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</si>
  <si>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</si>
  <si>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</si>
  <si>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</si>
  <si>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</si>
  <si>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</si>
  <si>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</si>
  <si>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</si>
  <si>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</si>
  <si>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</si>
  <si>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</si>
  <si>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</si>
  <si>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</si>
  <si>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</si>
  <si>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</si>
  <si>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</si>
  <si>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</si>
  <si>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</si>
  <si>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</si>
  <si>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</si>
  <si>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</si>
  <si>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</si>
  <si>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</si>
  <si>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</si>
  <si>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</si>
  <si>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</si>
  <si>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</si>
  <si>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</si>
  <si>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</si>
  <si>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</si>
  <si>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</si>
  <si>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</si>
  <si>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</si>
  <si>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</si>
  <si>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</si>
  <si>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</si>
  <si>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</si>
  <si>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</si>
  <si>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</si>
  <si>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</si>
  <si>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</si>
  <si>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</si>
  <si>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</si>
  <si>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</si>
  <si>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</si>
  <si>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</si>
  <si>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</si>
  <si>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</si>
  <si>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</si>
  <si>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</si>
  <si>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</si>
  <si>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</si>
  <si>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</si>
  <si>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</si>
  <si>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</si>
  <si>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</si>
  <si>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</si>
  <si>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</si>
  <si>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</si>
  <si>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</si>
  <si>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</si>
  <si>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</si>
  <si>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</si>
  <si>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</si>
  <si>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</si>
  <si>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</si>
  <si>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</si>
  <si>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</si>
  <si>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</si>
  <si>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</si>
  <si>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</si>
  <si>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</si>
  <si>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</si>
  <si>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</si>
  <si>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</si>
  <si>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</si>
  <si>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</si>
  <si>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</si>
  <si>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</si>
  <si>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</si>
  <si>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</si>
  <si>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</si>
  <si>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</si>
  <si>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</si>
  <si>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</si>
  <si>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</si>
  <si>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</si>
  <si>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</si>
  <si>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</si>
  <si>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</si>
  <si>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</si>
  <si>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</si>
  <si>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</si>
  <si>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</si>
  <si>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</si>
  <si>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</si>
  <si>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</si>
  <si>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</si>
  <si>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</si>
  <si>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</si>
  <si>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</si>
  <si>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</si>
  <si>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</si>
  <si>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</si>
  <si>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</si>
  <si>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</si>
  <si>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</si>
  <si>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</si>
  <si>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</si>
  <si>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</si>
  <si>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</si>
  <si>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</si>
  <si>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</si>
  <si>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</si>
  <si>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</si>
  <si>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</si>
  <si>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</si>
  <si>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</si>
  <si>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</si>
  <si>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</si>
  <si>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</si>
  <si>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</si>
  <si>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</si>
  <si>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</si>
  <si>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</si>
  <si>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</si>
  <si>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</si>
  <si>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</si>
  <si>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</si>
  <si>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</si>
  <si>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</si>
  <si>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</si>
  <si>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</si>
  <si>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</si>
  <si>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</si>
  <si>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</si>
  <si>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</si>
  <si>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</si>
  <si>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</si>
  <si>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</si>
  <si>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</si>
  <si>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</si>
  <si>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</si>
  <si>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</si>
  <si>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</si>
  <si>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</si>
  <si>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</si>
  <si>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</si>
  <si>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</si>
  <si>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</si>
  <si>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</si>
  <si>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</si>
  <si>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</si>
  <si>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</si>
  <si>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</si>
  <si>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</si>
  <si>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</si>
  <si>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</si>
  <si>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</si>
  <si>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</si>
  <si>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</si>
  <si>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</si>
  <si>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</si>
  <si>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</si>
  <si>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</si>
  <si>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</si>
  <si>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</si>
  <si>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</si>
  <si>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</si>
  <si>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</si>
  <si>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</si>
  <si>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</si>
  <si>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</si>
  <si>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</si>
  <si>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</si>
  <si>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</si>
  <si>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</si>
  <si>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</si>
  <si>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</si>
  <si>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</si>
  <si>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</si>
  <si>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</si>
  <si>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</si>
  <si>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</si>
  <si>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</si>
  <si>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</si>
  <si>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</si>
  <si>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</si>
  <si>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</si>
  <si>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</si>
  <si>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</si>
  <si>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</si>
  <si>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</si>
  <si>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</si>
  <si>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</si>
  <si>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</si>
  <si>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</si>
  <si>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</si>
  <si>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</si>
  <si>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</si>
  <si>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</si>
  <si>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</si>
  <si>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</si>
  <si>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</si>
  <si>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</si>
  <si>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</si>
  <si>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</si>
  <si>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</si>
  <si>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</si>
  <si>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</si>
  <si>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</si>
  <si>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</si>
  <si>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</si>
  <si>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</si>
  <si>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</si>
  <si>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</si>
  <si>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</si>
  <si>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</si>
  <si>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</si>
  <si>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</si>
  <si>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</si>
  <si>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</si>
  <si>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</si>
  <si>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</si>
  <si>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</si>
  <si>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</si>
  <si>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</si>
  <si>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</si>
  <si>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</si>
  <si>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</si>
  <si>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</si>
  <si>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</si>
  <si>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</si>
  <si>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</si>
  <si>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</si>
  <si>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</si>
  <si>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</si>
  <si>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</si>
  <si>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</si>
  <si>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</si>
  <si>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</si>
  <si>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</si>
  <si>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</si>
  <si>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</si>
  <si>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</si>
  <si>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</si>
  <si>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</si>
  <si>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</si>
  <si>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</si>
  <si>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</si>
  <si>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</si>
  <si>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</si>
  <si>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</si>
  <si>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</si>
  <si>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</si>
  <si>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</si>
  <si>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</si>
  <si>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</si>
  <si>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</si>
  <si>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</si>
  <si>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</si>
  <si>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</si>
  <si>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</si>
  <si>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</si>
  <si>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</si>
  <si>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</si>
  <si>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</si>
  <si>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</si>
  <si>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</si>
  <si>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</si>
  <si>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</si>
  <si>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</si>
  <si>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</si>
  <si>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</si>
  <si>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</si>
  <si>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</si>
  <si>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</si>
  <si>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</si>
  <si>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</si>
  <si>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</si>
  <si>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</si>
  <si>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</si>
  <si>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</si>
  <si>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</si>
  <si>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</si>
  <si>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</si>
  <si>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</si>
  <si>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</si>
  <si>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</si>
  <si>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</si>
  <si>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</si>
  <si>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</si>
  <si>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</si>
  <si>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</si>
  <si>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</si>
  <si>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</si>
  <si>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</si>
  <si>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</si>
  <si>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</si>
  <si>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</si>
  <si>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</si>
  <si>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</si>
  <si>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</si>
  <si>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</si>
  <si>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</si>
  <si>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</si>
  <si>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</si>
  <si>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</si>
  <si>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</si>
  <si>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</si>
  <si>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</si>
  <si>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</si>
  <si>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</si>
  <si>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</si>
  <si>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</si>
  <si>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</si>
  <si>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</si>
  <si>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</si>
  <si>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</si>
  <si>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</si>
  <si>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</si>
  <si>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</si>
  <si>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</si>
  <si>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</si>
  <si>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</si>
  <si>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</si>
  <si>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</si>
  <si>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</si>
  <si>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</si>
  <si>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</si>
  <si>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</si>
  <si>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</si>
  <si>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</si>
  <si>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</si>
  <si>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</si>
  <si>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</si>
  <si>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</si>
  <si>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</si>
  <si>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</si>
  <si>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</si>
  <si>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</si>
  <si>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</si>
  <si>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</si>
  <si>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</si>
  <si>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</si>
  <si>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</si>
  <si>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</si>
  <si>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</si>
  <si>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</si>
  <si>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</si>
  <si>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</si>
  <si>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</si>
  <si>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</si>
  <si>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</si>
  <si>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</si>
  <si>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</si>
  <si>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</si>
  <si>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</si>
  <si>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</si>
  <si>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</si>
  <si>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</si>
  <si>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</si>
  <si>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</si>
  <si>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</si>
  <si>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</si>
  <si>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</si>
  <si>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</si>
  <si>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</si>
  <si>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</si>
  <si>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</si>
  <si>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</si>
  <si>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</si>
  <si>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</si>
  <si>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</si>
  <si>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</si>
  <si>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</si>
  <si>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</si>
  <si>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</si>
  <si>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</si>
  <si>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</si>
  <si>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</si>
  <si>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</si>
  <si>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</si>
  <si>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</si>
  <si>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</si>
  <si>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</si>
  <si>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</si>
  <si>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</si>
  <si>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</si>
  <si>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</si>
  <si>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</si>
  <si>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</si>
  <si>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</si>
  <si>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</si>
  <si>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</si>
  <si>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</si>
  <si>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</si>
  <si>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</si>
  <si>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</si>
  <si>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</si>
  <si>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</si>
  <si>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</si>
  <si>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</si>
  <si>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</si>
  <si>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</si>
  <si>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</si>
  <si>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</si>
  <si>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</si>
  <si>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</si>
  <si>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</si>
  <si>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</si>
  <si>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</si>
  <si>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</si>
  <si>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</si>
  <si>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</si>
  <si>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</si>
  <si>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</si>
  <si>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</si>
  <si>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</si>
  <si>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</si>
  <si>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</si>
  <si>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</si>
  <si>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</si>
  <si>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</si>
  <si>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</si>
  <si>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</si>
  <si>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</si>
  <si>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</si>
  <si>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</si>
  <si>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</si>
  <si>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</si>
  <si>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</si>
  <si>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</si>
  <si>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</si>
  <si>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</si>
  <si>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</si>
  <si>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</si>
  <si>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</si>
  <si>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</si>
  <si>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</si>
  <si>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</si>
  <si>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</si>
  <si>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</si>
  <si>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</si>
  <si>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</si>
  <si>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</si>
  <si>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</si>
  <si>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</si>
  <si>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</si>
  <si>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</si>
  <si>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</si>
  <si>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</si>
  <si>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</si>
  <si>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</si>
  <si>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</si>
  <si>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</si>
  <si>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</si>
  <si>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</si>
  <si>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</si>
  <si>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</si>
  <si>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</si>
  <si>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</si>
  <si>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</si>
  <si>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</si>
  <si>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</si>
  <si>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</si>
  <si>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</si>
  <si>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</si>
  <si>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</si>
  <si>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</si>
  <si>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</si>
  <si>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</si>
  <si>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</si>
  <si>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</si>
  <si>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</si>
  <si>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</si>
  <si>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</si>
  <si>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</si>
  <si>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</si>
  <si>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</si>
  <si>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</si>
  <si>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</si>
  <si>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</si>
  <si>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</si>
  <si>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</si>
  <si>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</si>
  <si>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</si>
  <si>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</si>
  <si>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</si>
  <si>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</si>
  <si>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</si>
  <si>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</si>
  <si>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</si>
  <si>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</si>
  <si>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</si>
  <si>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</si>
  <si>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</si>
  <si>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</si>
  <si>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</si>
  <si>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</si>
  <si>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</si>
  <si>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</si>
  <si>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</si>
  <si>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</si>
  <si>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</si>
  <si>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</si>
  <si>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</si>
  <si>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</si>
  <si>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</si>
  <si>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</si>
  <si>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</si>
  <si>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</si>
  <si>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</si>
  <si>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</si>
  <si>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</si>
  <si>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</si>
  <si>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</si>
  <si>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</si>
  <si>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</si>
  <si>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</si>
  <si>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</si>
  <si>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</si>
  <si>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</si>
  <si>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</si>
  <si>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</si>
  <si>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</si>
  <si>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</si>
  <si>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</si>
  <si>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</si>
  <si>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</si>
  <si>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</si>
  <si>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</si>
  <si>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</si>
  <si>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</si>
  <si>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</si>
  <si>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</si>
  <si>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</si>
  <si>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</si>
  <si>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</si>
  <si>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</si>
  <si>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</si>
  <si>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</si>
  <si>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</si>
  <si>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</si>
  <si>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</si>
  <si>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</si>
  <si>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</si>
  <si>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</si>
  <si>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</si>
  <si>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</si>
  <si>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</si>
  <si>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</si>
  <si>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</si>
  <si>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</si>
  <si>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</si>
  <si>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</si>
  <si>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</si>
  <si>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</si>
  <si>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</si>
  <si>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</si>
  <si>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</si>
  <si>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</si>
  <si>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</si>
  <si>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</si>
  <si>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</si>
  <si>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</si>
  <si>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</si>
  <si>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</si>
  <si>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</si>
  <si>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</si>
  <si>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</si>
  <si>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</si>
  <si>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</si>
  <si>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</si>
  <si>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</si>
  <si>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</si>
  <si>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</si>
  <si>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</si>
  <si>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</si>
  <si>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</si>
  <si>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</si>
  <si>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</si>
  <si>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</si>
  <si>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</si>
  <si>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</si>
  <si>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</si>
  <si>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</si>
  <si>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</si>
  <si>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</si>
  <si>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</si>
  <si>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</si>
  <si>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</si>
  <si>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</si>
  <si>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</si>
  <si>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</si>
  <si>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</si>
  <si>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</si>
  <si>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</si>
  <si>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</si>
  <si>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</si>
  <si>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</si>
  <si>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</si>
  <si>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</si>
  <si>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</si>
  <si>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</si>
  <si>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</si>
  <si>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</si>
  <si>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</si>
  <si>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</si>
  <si>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</si>
  <si>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</si>
  <si>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</si>
  <si>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</si>
  <si>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</si>
  <si>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</si>
  <si>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</si>
  <si>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</si>
  <si>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</si>
  <si>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</si>
  <si>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</si>
  <si>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</si>
  <si>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</si>
  <si>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</si>
  <si>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</si>
  <si>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</si>
  <si>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</si>
  <si>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</si>
  <si>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</si>
  <si>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</si>
  <si>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</si>
  <si>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</si>
  <si>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</si>
  <si>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</si>
  <si>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</si>
  <si>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</si>
  <si>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</si>
  <si>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</si>
  <si>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</si>
  <si>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</si>
  <si>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</si>
  <si>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</si>
  <si>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</si>
  <si>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</si>
  <si>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</si>
  <si>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</si>
  <si>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</si>
  <si>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</si>
  <si>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</si>
  <si>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</si>
  <si>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</si>
  <si>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</si>
  <si>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</si>
  <si>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</si>
  <si>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</si>
  <si>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</si>
  <si>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</si>
  <si>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</si>
  <si>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</si>
  <si>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</si>
  <si>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</si>
  <si>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</si>
  <si>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</si>
  <si>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</si>
  <si>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</si>
  <si>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</si>
  <si>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</si>
  <si>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</si>
  <si>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</si>
  <si>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</si>
  <si>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</si>
  <si>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</si>
  <si>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</si>
  <si>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</si>
  <si>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</si>
  <si>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</si>
  <si>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</si>
  <si>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</si>
  <si>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</si>
  <si>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</si>
  <si>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</si>
  <si>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</si>
  <si>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</si>
  <si>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</si>
  <si>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</si>
  <si>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</si>
  <si>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</si>
  <si>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</si>
  <si>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</si>
  <si>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</si>
  <si>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</si>
  <si>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</si>
  <si>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</si>
  <si>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</si>
  <si>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</si>
  <si>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</si>
  <si>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</si>
  <si>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</si>
  <si>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</si>
  <si>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</si>
  <si>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</si>
  <si>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</si>
  <si>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</si>
  <si>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</si>
  <si>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</si>
  <si>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</si>
  <si>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</si>
  <si>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</si>
  <si>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</si>
  <si>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</si>
  <si>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</si>
  <si>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</si>
  <si>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</si>
  <si>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</si>
  <si>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</si>
  <si>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</si>
  <si>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</si>
  <si>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</si>
  <si>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</si>
  <si>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</si>
  <si>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</si>
  <si>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</si>
  <si>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</si>
  <si>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</si>
  <si>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</si>
  <si>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</si>
  <si>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</si>
  <si>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</si>
  <si>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</si>
  <si>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</si>
  <si>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</si>
  <si>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</si>
  <si>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</si>
  <si>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</si>
  <si>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</si>
  <si>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</si>
  <si>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</si>
  <si>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</si>
  <si>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</si>
  <si>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</si>
  <si>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</si>
  <si>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</si>
  <si>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</si>
  <si>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</si>
  <si>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</si>
  <si>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</si>
  <si>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</si>
  <si>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</si>
  <si>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</si>
  <si>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</si>
  <si>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</si>
  <si>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</si>
  <si>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</si>
  <si>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</si>
  <si>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</si>
  <si>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</si>
  <si>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</si>
  <si>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</si>
  <si>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</si>
  <si>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</si>
  <si>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</si>
  <si>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</si>
  <si>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</si>
  <si>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</si>
  <si>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</si>
  <si>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</si>
  <si>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</si>
  <si>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</si>
  <si>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</si>
  <si>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</si>
  <si>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</si>
  <si>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</si>
  <si>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</si>
  <si>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</si>
  <si>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</si>
  <si>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</si>
  <si>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</si>
  <si>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</si>
  <si>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</si>
  <si>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</si>
  <si>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</si>
  <si>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</si>
  <si>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</si>
  <si>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</si>
  <si>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</si>
  <si>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</si>
  <si>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</si>
  <si>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</si>
  <si>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</si>
  <si>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</si>
  <si>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</si>
  <si>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</si>
  <si>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</si>
  <si>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</si>
  <si>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</si>
  <si>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</si>
  <si>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</si>
  <si>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</si>
  <si>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</si>
  <si>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</si>
  <si>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</si>
  <si>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</si>
  <si>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</si>
  <si>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</si>
  <si>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</si>
  <si>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</si>
  <si>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</si>
  <si>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</si>
  <si>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</si>
  <si>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</si>
  <si>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</si>
  <si>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</si>
  <si>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</si>
  <si>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</si>
  <si>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</si>
  <si>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</si>
  <si>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</si>
  <si>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</si>
  <si>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</si>
  <si>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</si>
  <si>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</si>
  <si>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</si>
  <si>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</si>
  <si>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</si>
  <si>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</si>
  <si>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</si>
  <si>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</si>
  <si>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</si>
  <si>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</si>
  <si>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</si>
  <si>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</si>
  <si>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</si>
  <si>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</si>
  <si>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</si>
  <si>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</si>
  <si>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</si>
  <si>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</si>
  <si>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</si>
  <si>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</si>
  <si>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</si>
  <si>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</si>
  <si>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</si>
  <si>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</si>
  <si>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</si>
  <si>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</si>
  <si>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</si>
  <si>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</si>
  <si>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</si>
  <si>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</si>
  <si>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</si>
  <si>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</si>
  <si>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</si>
  <si>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</si>
  <si>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</si>
  <si>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</si>
  <si>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</si>
  <si>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</si>
  <si>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</si>
  <si>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</si>
  <si>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</si>
  <si>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</si>
  <si>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</si>
  <si>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</si>
  <si>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</si>
  <si>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</si>
  <si>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</si>
  <si>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</si>
  <si>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</si>
  <si>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</si>
  <si>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</si>
  <si>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</si>
  <si>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</si>
  <si>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</si>
  <si>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</si>
  <si>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</si>
  <si>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</si>
  <si>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</si>
  <si>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</si>
  <si>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</si>
  <si>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</si>
  <si>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</si>
  <si>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</si>
  <si>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</si>
  <si>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</si>
  <si>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</si>
  <si>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</si>
  <si>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</si>
  <si>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</si>
  <si>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</si>
  <si>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</si>
  <si>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</si>
  <si>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</si>
  <si>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</si>
  <si>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</si>
  <si>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</si>
  <si>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</si>
  <si>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</si>
  <si>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</si>
  <si>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</si>
  <si>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</si>
  <si>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</si>
  <si>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</si>
  <si>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</si>
  <si>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</si>
  <si>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</si>
  <si>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</si>
  <si>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</si>
  <si>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</si>
  <si>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</si>
  <si>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</si>
  <si>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</si>
  <si>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</si>
  <si>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</si>
  <si>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</si>
  <si>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</si>
  <si>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</si>
  <si>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</si>
  <si>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</si>
  <si>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</si>
  <si>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</si>
  <si>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</si>
  <si>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</si>
  <si>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</si>
  <si>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</si>
  <si>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</si>
  <si>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</si>
  <si>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</si>
  <si>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</si>
  <si>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</si>
  <si>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</si>
  <si>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</si>
  <si>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</si>
  <si>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</si>
  <si>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</si>
  <si>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</si>
  <si>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</si>
  <si>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</si>
  <si>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</si>
  <si>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</si>
  <si>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</si>
  <si>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</si>
  <si>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</si>
  <si>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</si>
  <si>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</si>
  <si>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</si>
  <si>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</si>
  <si>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</si>
  <si>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</si>
  <si>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</si>
  <si>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</si>
  <si>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</si>
  <si>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</si>
  <si>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</si>
  <si>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</si>
  <si>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</si>
  <si>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</si>
  <si>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</si>
  <si>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</si>
  <si>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</si>
  <si>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</si>
  <si>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</si>
  <si>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</si>
  <si>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</si>
  <si>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</si>
  <si>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</si>
  <si>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</si>
  <si>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</si>
  <si>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</si>
  <si>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</si>
  <si>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</si>
  <si>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</si>
  <si>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</si>
  <si>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</si>
  <si>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</si>
  <si>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</si>
  <si>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</si>
  <si>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</si>
  <si>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</si>
  <si>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</si>
  <si>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</si>
  <si>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</si>
  <si>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</si>
  <si>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</si>
  <si>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</si>
  <si>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</si>
  <si>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</si>
  <si>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</si>
  <si>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</si>
  <si>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</si>
  <si>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</si>
  <si>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</si>
  <si>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</si>
  <si>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</si>
  <si>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</si>
  <si>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</si>
  <si>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</si>
  <si>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</si>
  <si>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</si>
  <si>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</si>
  <si>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</si>
  <si>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</si>
  <si>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</si>
  <si>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</si>
  <si>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</si>
  <si>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</si>
  <si>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</si>
  <si>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</si>
  <si>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</si>
  <si>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</si>
  <si>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</si>
  <si>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</si>
  <si>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</si>
  <si>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</si>
  <si>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</si>
  <si>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</si>
  <si>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</si>
  <si>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</si>
  <si>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</si>
  <si>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</si>
  <si>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</si>
  <si>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</si>
  <si>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</si>
  <si>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</si>
  <si>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</si>
  <si>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</si>
  <si>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</si>
  <si>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</si>
  <si>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</si>
  <si>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</si>
  <si>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</si>
  <si>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</si>
  <si>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</si>
  <si>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</si>
  <si>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</si>
  <si>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</si>
  <si>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</si>
  <si>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</si>
  <si>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</si>
  <si>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</si>
  <si>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</si>
  <si>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</si>
  <si>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</si>
  <si>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</si>
  <si>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</si>
  <si>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</si>
  <si>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</si>
  <si>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</si>
  <si>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</si>
  <si>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</si>
  <si>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</si>
  <si>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</si>
  <si>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</si>
  <si>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</si>
  <si>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</si>
  <si>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</si>
  <si>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</si>
  <si>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</si>
  <si>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</si>
  <si>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</si>
  <si>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</si>
  <si>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</si>
  <si>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</si>
  <si>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</si>
  <si>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</si>
  <si>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</si>
  <si>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</si>
  <si>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</si>
  <si>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</si>
  <si>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</si>
  <si>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</si>
  <si>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</si>
  <si>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</si>
  <si>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</si>
  <si>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</si>
  <si>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</si>
  <si>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</si>
  <si>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</si>
  <si>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</si>
  <si>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</si>
  <si>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</si>
  <si>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</si>
  <si>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</si>
  <si>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</si>
  <si>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</si>
  <si>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</si>
  <si>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</si>
  <si>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</si>
  <si>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</si>
  <si>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</si>
  <si>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</si>
  <si>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</si>
  <si>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</si>
  <si>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</si>
  <si>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</si>
  <si>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</si>
  <si>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</si>
  <si>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</si>
  <si>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</si>
  <si>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</si>
  <si>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</si>
  <si>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</si>
  <si>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</si>
  <si>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</si>
  <si>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</si>
  <si>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</si>
  <si>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</si>
  <si>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</si>
  <si>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</si>
  <si>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</si>
  <si>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</si>
  <si>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</si>
  <si>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</si>
  <si>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</si>
  <si>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</si>
  <si>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</si>
  <si>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</si>
  <si>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</si>
  <si>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</si>
  <si>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</si>
  <si>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</si>
  <si>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</si>
  <si>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</si>
  <si>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</si>
  <si>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</si>
  <si>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</si>
  <si>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</si>
  <si>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</si>
  <si>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</si>
  <si>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</si>
  <si>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</si>
  <si>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</si>
  <si>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</si>
  <si>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</si>
  <si>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</si>
  <si>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</si>
  <si>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</si>
  <si>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</si>
  <si>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</si>
  <si>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</si>
  <si>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</si>
  <si>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</si>
  <si>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</si>
  <si>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</si>
  <si>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</si>
  <si>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</si>
  <si>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</si>
  <si>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</si>
  <si>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</si>
  <si>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</si>
  <si>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</si>
  <si>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</si>
  <si>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</si>
  <si>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</si>
  <si>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</si>
  <si>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</si>
  <si>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</si>
  <si>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</si>
  <si>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</si>
  <si>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</si>
  <si>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</si>
  <si>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</si>
  <si>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</si>
  <si>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</si>
  <si>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</si>
  <si>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</si>
  <si>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</si>
  <si>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</si>
  <si>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</si>
  <si>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</si>
  <si>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</si>
  <si>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</si>
  <si>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</si>
  <si>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</si>
  <si>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</si>
  <si>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</si>
  <si>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</si>
  <si>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</si>
  <si>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</si>
  <si>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</si>
  <si>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</si>
  <si>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</si>
  <si>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</si>
  <si>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</si>
  <si>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</si>
  <si>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</si>
  <si>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</si>
  <si>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</si>
  <si>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</si>
  <si>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</si>
  <si>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</si>
  <si>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</si>
  <si>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</si>
  <si>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</si>
  <si>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</si>
  <si>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</si>
  <si>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</si>
  <si>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</si>
  <si>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</si>
  <si>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</si>
  <si>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</si>
  <si>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</si>
  <si>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</si>
  <si>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</si>
  <si>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</si>
  <si>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</si>
  <si>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</si>
  <si>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</si>
  <si>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</si>
  <si>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</si>
  <si>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</si>
  <si>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</si>
  <si>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</si>
  <si>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</si>
  <si>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</si>
  <si>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</si>
  <si>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</si>
  <si>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</si>
  <si>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</si>
  <si>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</si>
  <si>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</si>
  <si>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</si>
  <si>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</si>
  <si>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</si>
  <si>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</si>
  <si>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</si>
  <si>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</si>
  <si>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</si>
  <si>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</si>
  <si>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</si>
  <si>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</si>
  <si>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</si>
  <si>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</si>
  <si>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</si>
  <si>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</si>
  <si>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</si>
  <si>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</si>
  <si>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</si>
  <si>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</si>
  <si>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</si>
  <si>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</si>
  <si>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</si>
  <si>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</si>
  <si>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</si>
  <si>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</si>
  <si>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</si>
  <si>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</si>
  <si>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</si>
  <si>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</si>
  <si>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</si>
  <si>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</si>
  <si>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</si>
  <si>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</si>
  <si>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</si>
  <si>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</si>
  <si>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</si>
  <si>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</si>
  <si>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</si>
  <si>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</si>
  <si>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</si>
  <si>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</si>
  <si>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</si>
  <si>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</si>
  <si>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</si>
  <si>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</si>
  <si>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</si>
  <si>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</si>
  <si>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</si>
  <si>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</si>
  <si>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</si>
  <si>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</si>
  <si>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</si>
  <si>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</si>
  <si>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</si>
  <si>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</si>
  <si>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</si>
  <si>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</si>
  <si>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</si>
  <si>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</si>
  <si>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</si>
  <si>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</si>
  <si>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</si>
  <si>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</si>
  <si>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</si>
  <si>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</si>
  <si>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</si>
  <si>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</si>
  <si>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</si>
  <si>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</si>
  <si>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</si>
  <si>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</si>
  <si>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</si>
  <si>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</si>
  <si>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</si>
  <si>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</si>
  <si>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</si>
  <si>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</si>
  <si>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</si>
  <si>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</si>
  <si>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</si>
  <si>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</si>
  <si>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</si>
  <si>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</si>
  <si>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</si>
  <si>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</si>
  <si>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</si>
  <si>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</si>
  <si>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</si>
  <si>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</si>
  <si>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</si>
  <si>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</si>
  <si>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</si>
  <si>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</si>
  <si>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</si>
  <si>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</si>
  <si>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</si>
  <si>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</si>
  <si>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</si>
  <si>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</si>
  <si>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</si>
  <si>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</si>
  <si>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</si>
  <si>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</si>
  <si>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</si>
  <si>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</si>
  <si>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</si>
  <si>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</si>
  <si>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</si>
  <si>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</si>
  <si>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</si>
  <si>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</si>
  <si>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</si>
  <si>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</si>
  <si>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</si>
  <si>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</si>
  <si>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</si>
  <si>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</si>
  <si>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</si>
  <si>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</si>
  <si>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</si>
  <si>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</si>
  <si>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</si>
  <si>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</si>
  <si>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</si>
  <si>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</si>
  <si>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</si>
  <si>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</si>
  <si>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</si>
  <si>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</si>
  <si>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</si>
  <si>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</si>
  <si>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</si>
  <si>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</si>
  <si>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</si>
  <si>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</si>
  <si>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</si>
  <si>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</si>
  <si>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</si>
  <si>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</si>
  <si>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</si>
  <si>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</si>
  <si>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</si>
  <si>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</si>
  <si>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</si>
  <si>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</si>
  <si>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</si>
  <si>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</si>
  <si>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</si>
  <si>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</si>
  <si>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</si>
  <si>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</si>
  <si>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</si>
  <si>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</si>
  <si>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</si>
  <si>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</si>
  <si>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</si>
  <si>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</si>
  <si>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</si>
  <si>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</si>
  <si>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</si>
  <si>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</si>
  <si>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</si>
  <si>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</si>
  <si>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</si>
  <si>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</si>
  <si>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</si>
  <si>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</si>
  <si>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</si>
  <si>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</si>
  <si>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</si>
  <si>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</si>
  <si>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</si>
  <si>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</si>
  <si>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</si>
  <si>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</si>
  <si>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</si>
  <si>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</si>
  <si>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</si>
  <si>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</si>
  <si>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</si>
  <si>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</si>
  <si>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</si>
  <si>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</si>
  <si>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</si>
  <si>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</si>
  <si>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</si>
  <si>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</si>
  <si>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</si>
  <si>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</si>
  <si>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</si>
  <si>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</si>
  <si>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</si>
  <si>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</si>
  <si>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</si>
  <si>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</si>
  <si>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</si>
  <si>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</si>
  <si>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</si>
  <si>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</si>
  <si>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</si>
  <si>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</si>
  <si>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</si>
  <si>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</si>
  <si>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</si>
  <si>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</si>
  <si>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</si>
  <si>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</si>
  <si>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</si>
  <si>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</si>
  <si>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</si>
  <si>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</si>
  <si>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</si>
  <si>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</si>
  <si>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</si>
  <si>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</si>
  <si>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</si>
  <si>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</si>
  <si>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</si>
  <si>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</si>
  <si>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</si>
  <si>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</si>
  <si>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</si>
  <si>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</si>
  <si>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</si>
  <si>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</si>
  <si>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</si>
  <si>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</si>
  <si>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</si>
  <si>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</si>
  <si>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</si>
  <si>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</si>
  <si>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</si>
  <si>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</si>
  <si>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</si>
  <si>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</si>
  <si>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</si>
  <si>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</si>
  <si>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</si>
  <si>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</si>
  <si>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</si>
  <si>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</si>
  <si>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</si>
  <si>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</si>
  <si>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</si>
  <si>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</si>
  <si>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</si>
  <si>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</si>
  <si>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</si>
  <si>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</si>
  <si>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</si>
  <si>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</si>
  <si>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</si>
  <si>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</si>
  <si>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</si>
  <si>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</si>
  <si>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</si>
  <si>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</si>
  <si>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</si>
  <si>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</si>
  <si>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</si>
  <si>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</si>
  <si>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</si>
  <si>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</si>
  <si>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</si>
  <si>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</si>
  <si>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</si>
  <si>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</si>
  <si>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</si>
  <si>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</si>
  <si>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</si>
  <si>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</si>
  <si>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</si>
  <si>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</si>
  <si>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</si>
  <si>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</si>
  <si>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</si>
  <si>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</si>
  <si>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</si>
  <si>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</si>
  <si>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</si>
  <si>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</si>
  <si>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</si>
  <si>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</si>
  <si>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</si>
  <si>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</si>
  <si>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</si>
  <si>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</si>
  <si>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</si>
  <si>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</si>
  <si>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</si>
  <si>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</si>
  <si>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</si>
  <si>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</si>
  <si>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</si>
  <si>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</si>
  <si>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</si>
  <si>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</si>
  <si>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</si>
  <si>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</si>
  <si>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</si>
  <si>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</si>
  <si>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</si>
  <si>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</si>
  <si>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</si>
  <si>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</si>
  <si>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</si>
  <si>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</si>
  <si>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</si>
  <si>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</si>
  <si>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</si>
  <si>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</si>
  <si>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</si>
  <si>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</si>
  <si>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</si>
  <si>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</si>
  <si>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</si>
  <si>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</si>
  <si>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</si>
  <si>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</si>
  <si>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</si>
  <si>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</si>
  <si>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</si>
  <si>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</si>
  <si>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</si>
  <si>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</si>
  <si>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</si>
  <si>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</si>
  <si>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</si>
  <si>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</si>
  <si>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</si>
  <si>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</si>
  <si>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</si>
  <si>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</si>
  <si>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</si>
  <si>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</si>
  <si>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</si>
  <si>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</si>
  <si>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</si>
  <si>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</si>
  <si>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</si>
  <si>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</si>
  <si>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</si>
  <si>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</si>
  <si>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</si>
  <si>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</si>
  <si>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</si>
  <si>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</si>
  <si>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</si>
  <si>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</si>
  <si>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</si>
  <si>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</si>
  <si>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</si>
  <si>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</si>
  <si>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</si>
  <si>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</si>
  <si>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</si>
  <si>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</si>
  <si>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</si>
  <si>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</si>
  <si>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</si>
  <si>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</si>
  <si>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</si>
  <si>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</si>
  <si>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</si>
  <si>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</si>
  <si>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</si>
  <si>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</si>
  <si>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</si>
  <si>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</si>
  <si>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</si>
  <si>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</si>
  <si>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</si>
  <si>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</si>
  <si>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</si>
  <si>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</si>
  <si>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</si>
  <si>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</si>
  <si>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</si>
  <si>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</si>
  <si>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</si>
  <si>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</si>
  <si>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</si>
  <si>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</si>
  <si>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</si>
  <si>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</si>
  <si>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</si>
  <si>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</si>
  <si>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</si>
  <si>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</si>
  <si>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</si>
  <si>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</si>
  <si>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</si>
  <si>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</si>
  <si>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</si>
  <si>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</si>
  <si>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</si>
  <si>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</si>
  <si>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</si>
  <si>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</si>
  <si>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</si>
  <si>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</si>
  <si>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</si>
  <si>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</si>
  <si>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</si>
  <si>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</si>
  <si>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</si>
  <si>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</si>
  <si>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</si>
  <si>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</si>
  <si>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</si>
  <si>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</si>
  <si>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</si>
  <si>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</si>
  <si>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</si>
  <si>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</si>
  <si>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</si>
  <si>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</si>
  <si>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</si>
  <si>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</si>
  <si>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</si>
  <si>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</si>
  <si>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</si>
  <si>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</si>
  <si>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</si>
  <si>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</si>
  <si>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</si>
  <si>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</si>
  <si>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</si>
  <si>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</si>
  <si>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</si>
  <si>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</si>
  <si>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</si>
  <si>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</si>
  <si>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</si>
  <si>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</si>
  <si>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</si>
  <si>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</si>
  <si>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</si>
  <si>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</si>
  <si>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</si>
  <si>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</si>
  <si>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</si>
  <si>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</si>
  <si>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</si>
  <si>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</si>
  <si>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</si>
  <si>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</si>
  <si>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</si>
  <si>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</si>
  <si>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</si>
  <si>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</si>
  <si>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</si>
  <si>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</si>
  <si>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</si>
  <si>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</si>
  <si>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</si>
  <si>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</si>
  <si>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</si>
  <si>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</si>
  <si>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</si>
  <si>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</si>
  <si>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</si>
  <si>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</si>
  <si>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</si>
  <si>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</si>
  <si>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</si>
  <si>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</si>
  <si>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</si>
  <si>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</si>
  <si>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</si>
  <si>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</si>
  <si>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</si>
  <si>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</si>
  <si>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</si>
  <si>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</si>
  <si>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</si>
  <si>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</si>
  <si>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</si>
  <si>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</si>
  <si>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</si>
  <si>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</si>
  <si>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</si>
  <si>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</si>
  <si>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</si>
  <si>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</si>
  <si>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</si>
  <si>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</si>
  <si>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</si>
  <si>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</si>
  <si>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</si>
  <si>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</si>
  <si>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</si>
  <si>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</si>
  <si>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</si>
  <si>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</si>
  <si>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</si>
  <si>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</si>
  <si>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</si>
  <si>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</si>
  <si>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</si>
  <si>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</si>
  <si>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</si>
  <si>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</si>
  <si>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</si>
  <si>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</si>
  <si>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</si>
  <si>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</si>
  <si>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</si>
  <si>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</si>
  <si>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</si>
  <si>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</si>
  <si>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</si>
  <si>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</si>
  <si>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</si>
  <si>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</si>
  <si>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</si>
  <si>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</si>
  <si>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</si>
  <si>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</si>
  <si>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</si>
  <si>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</si>
  <si>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</si>
  <si>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</si>
  <si>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</si>
  <si>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</si>
  <si>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</si>
  <si>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</si>
  <si>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</si>
  <si>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</si>
  <si>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</si>
  <si>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</si>
  <si>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</si>
  <si>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</si>
  <si>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</si>
  <si>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</si>
  <si>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</si>
  <si>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</si>
  <si>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</si>
  <si>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</si>
  <si>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</si>
  <si>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</si>
  <si>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</si>
  <si>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</si>
  <si>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</si>
  <si>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</si>
  <si>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</si>
  <si>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</si>
  <si>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</si>
  <si>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</si>
  <si>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</si>
  <si>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</si>
  <si>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</si>
  <si>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</si>
  <si>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</si>
  <si>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</si>
  <si>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</si>
  <si>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</si>
  <si>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</si>
  <si>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</si>
  <si>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</si>
  <si>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</si>
  <si>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</si>
  <si>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</si>
  <si>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</si>
  <si>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</si>
  <si>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</si>
  <si>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</si>
  <si>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</si>
  <si>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</si>
  <si>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</si>
  <si>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</si>
  <si>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</si>
  <si>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</si>
  <si>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</si>
  <si>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</si>
  <si>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</si>
  <si>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</si>
  <si>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</si>
  <si>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</si>
  <si>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</si>
  <si>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</si>
  <si>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</si>
  <si>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</si>
  <si>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</si>
  <si>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</si>
  <si>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</si>
  <si>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</si>
  <si>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</si>
  <si>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</si>
  <si>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</si>
  <si>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</si>
  <si>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</si>
  <si>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</si>
  <si>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</si>
  <si>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</si>
  <si>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</si>
  <si>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</si>
  <si>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</si>
  <si>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</si>
  <si>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</si>
  <si>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</si>
  <si>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</si>
  <si>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</si>
  <si>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</si>
  <si>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</si>
  <si>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</si>
  <si>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</si>
  <si>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</si>
  <si>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</si>
  <si>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</si>
  <si>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</si>
  <si>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</si>
  <si>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</si>
  <si>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</si>
  <si>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</si>
  <si>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</si>
  <si>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</si>
  <si>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</si>
  <si>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</si>
  <si>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</si>
  <si>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</si>
  <si>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</si>
  <si>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</si>
  <si>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</si>
  <si>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</si>
  <si>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</si>
  <si>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</si>
  <si>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</si>
  <si>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</si>
  <si>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</si>
  <si>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</si>
  <si>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</si>
  <si>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</si>
  <si>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</si>
  <si>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</si>
  <si>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</si>
  <si>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</si>
  <si>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</si>
  <si>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</si>
  <si>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</si>
  <si>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</si>
  <si>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</si>
  <si>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</si>
  <si>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</si>
  <si>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</si>
  <si>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</si>
  <si>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</si>
  <si>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</si>
  <si>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</si>
  <si>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</si>
  <si>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</si>
  <si>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</si>
  <si>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</si>
  <si>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</si>
  <si>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</si>
  <si>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</si>
  <si>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</si>
  <si>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</si>
  <si>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</si>
  <si>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</si>
  <si>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</si>
  <si>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</si>
  <si>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</si>
  <si>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</si>
  <si>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</si>
  <si>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</si>
  <si>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</si>
  <si>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</si>
  <si>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</si>
  <si>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</si>
  <si>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</si>
  <si>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</si>
  <si>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</si>
  <si>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</si>
  <si>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</si>
  <si>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</si>
  <si>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</si>
  <si>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</si>
  <si>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</si>
  <si>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</si>
  <si>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</si>
  <si>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</si>
  <si>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</si>
  <si>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</si>
  <si>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</si>
  <si>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</si>
  <si>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</si>
  <si>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</si>
  <si>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</si>
  <si>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</si>
  <si>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</si>
  <si>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</si>
  <si>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</si>
  <si>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</si>
  <si>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</si>
  <si>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</si>
  <si>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</si>
  <si>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</si>
  <si>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</si>
  <si>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</si>
  <si>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</si>
  <si>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</si>
  <si>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</si>
  <si>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</si>
  <si>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</si>
  <si>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</si>
  <si>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</si>
  <si>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</si>
  <si>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</si>
  <si>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</si>
  <si>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</si>
  <si>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</si>
  <si>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</si>
  <si>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</si>
  <si>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</si>
  <si>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</si>
  <si>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</si>
  <si>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</si>
  <si>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</si>
  <si>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</si>
  <si>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</si>
  <si>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</si>
  <si>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</si>
  <si>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</si>
  <si>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</si>
  <si>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</si>
  <si>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</si>
  <si>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</si>
  <si>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</si>
  <si>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</si>
  <si>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</si>
  <si>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</si>
  <si>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</si>
  <si>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</si>
  <si>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</si>
  <si>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</si>
  <si>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</si>
  <si>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</si>
  <si>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</si>
  <si>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</si>
  <si>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</si>
  <si>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</si>
  <si>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</si>
  <si>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</si>
  <si>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</si>
  <si>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</si>
  <si>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</si>
  <si>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</si>
  <si>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</si>
  <si>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</si>
  <si>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</si>
  <si>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</si>
  <si>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</si>
  <si>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</si>
  <si>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</si>
  <si>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</si>
  <si>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</si>
  <si>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</si>
  <si>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</si>
  <si>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</si>
  <si>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</si>
  <si>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</si>
  <si>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</si>
  <si>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</si>
  <si>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</si>
  <si>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</si>
  <si>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</si>
  <si>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</si>
  <si>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</si>
  <si>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</si>
  <si>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</si>
  <si>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</si>
  <si>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</si>
  <si>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</si>
  <si>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</si>
  <si>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</si>
  <si>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</si>
  <si>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</si>
  <si>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</si>
  <si>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</si>
  <si>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</si>
  <si>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</si>
  <si>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</si>
  <si>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</si>
  <si>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</si>
  <si>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</si>
  <si>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</si>
  <si>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</si>
  <si>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</si>
  <si>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</si>
  <si>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</si>
  <si>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</si>
  <si>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</si>
  <si>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</si>
  <si>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</si>
  <si>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</si>
  <si>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</si>
  <si>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</si>
  <si>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</si>
  <si>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</si>
  <si>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</si>
  <si>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</si>
  <si>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</si>
  <si>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</si>
  <si>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</si>
  <si>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</si>
  <si>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</si>
  <si>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</si>
  <si>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</si>
  <si>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</si>
  <si>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</si>
  <si>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</si>
  <si>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</si>
  <si>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</si>
  <si>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</si>
  <si>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</si>
  <si>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</si>
  <si>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</si>
  <si>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</si>
  <si>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</si>
  <si>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</si>
  <si>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</si>
  <si>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</si>
  <si>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</si>
  <si>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</si>
  <si>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</si>
  <si>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</si>
  <si>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</si>
  <si>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</si>
  <si>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</si>
  <si>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</si>
  <si>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</si>
  <si>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</si>
  <si>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</si>
  <si>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</si>
  <si>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</si>
  <si>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</si>
  <si>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</si>
  <si>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</si>
  <si>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</si>
  <si>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</si>
  <si>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</si>
  <si>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</si>
  <si>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</si>
  <si>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</si>
  <si>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</si>
  <si>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</si>
  <si>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</si>
  <si>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</si>
  <si>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</si>
  <si>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</si>
  <si>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</si>
  <si>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</si>
  <si>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</si>
  <si>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</si>
  <si>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</si>
  <si>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</si>
  <si>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</si>
  <si>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</si>
  <si>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</si>
  <si>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</si>
  <si>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</si>
  <si>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</si>
  <si>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</si>
  <si>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</si>
  <si>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</si>
  <si>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</si>
  <si>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</si>
  <si>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</si>
  <si>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</si>
  <si>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</si>
  <si>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</si>
  <si>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</si>
  <si>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</si>
  <si>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</si>
  <si>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</si>
  <si>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</si>
  <si>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</si>
  <si>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</si>
  <si>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</si>
  <si>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</si>
  <si>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</si>
  <si>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</si>
  <si>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</si>
  <si>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</si>
  <si>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</si>
  <si>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</si>
  <si>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</si>
  <si>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</si>
  <si>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</si>
  <si>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</si>
  <si>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</si>
  <si>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</si>
  <si>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</si>
  <si>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</si>
  <si>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</si>
  <si>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</si>
  <si>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</si>
  <si>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</si>
  <si>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</si>
  <si>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</si>
  <si>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</si>
  <si>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</si>
  <si>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</si>
  <si>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</si>
  <si>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</si>
  <si>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</si>
  <si>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</si>
  <si>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</si>
  <si>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</si>
  <si>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</si>
  <si>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</si>
  <si>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</si>
  <si>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</si>
  <si>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</si>
  <si>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</si>
  <si>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</si>
  <si>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</si>
  <si>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</si>
  <si>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</si>
  <si>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</si>
  <si>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</si>
  <si>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</si>
  <si>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</si>
  <si>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</si>
  <si>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</si>
  <si>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</si>
  <si>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</si>
  <si>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</si>
  <si>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</si>
  <si>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</si>
  <si>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</si>
  <si>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</si>
  <si>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</si>
  <si>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</si>
  <si>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</si>
  <si>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</si>
  <si>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</si>
  <si>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</si>
  <si>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</si>
  <si>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</si>
  <si>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</si>
  <si>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</si>
  <si>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</si>
  <si>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</si>
  <si>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</si>
  <si>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</si>
  <si>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</si>
  <si>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</si>
  <si>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</si>
  <si>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</si>
  <si>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</si>
  <si>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</si>
  <si>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</si>
  <si>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</si>
  <si>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</si>
  <si>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</si>
  <si>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</si>
  <si>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</si>
  <si>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</si>
  <si>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</si>
  <si>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</si>
  <si>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</si>
  <si>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</si>
  <si>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</si>
  <si>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</si>
  <si>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</si>
  <si>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</si>
  <si>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</si>
  <si>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</si>
  <si>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</si>
  <si>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</si>
  <si>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</si>
  <si>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</si>
  <si>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</si>
  <si>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</si>
  <si>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</si>
  <si>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</si>
  <si>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</si>
  <si>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</si>
  <si>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</si>
  <si>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</si>
  <si>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</si>
  <si>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</si>
  <si>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</si>
  <si>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</si>
  <si>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</si>
  <si>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</si>
  <si>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</si>
  <si>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</si>
  <si>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</si>
  <si>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</si>
  <si>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</si>
  <si>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</si>
  <si>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</si>
  <si>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</si>
  <si>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</si>
  <si>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</si>
  <si>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</si>
  <si>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</si>
  <si>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</si>
  <si>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</si>
  <si>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</si>
  <si>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</si>
  <si>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</si>
  <si>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</si>
  <si>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</si>
  <si>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</si>
  <si>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</si>
  <si>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</si>
  <si>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</si>
  <si>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</si>
  <si>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</si>
  <si>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</si>
  <si>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</si>
  <si>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</si>
  <si>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</si>
  <si>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</si>
  <si>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</si>
  <si>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</si>
  <si>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</si>
  <si>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</si>
  <si>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</si>
  <si>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</si>
  <si>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</si>
  <si>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</si>
  <si>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</si>
  <si>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</si>
  <si>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</si>
  <si>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</si>
  <si>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</si>
  <si>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</si>
  <si>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</si>
  <si>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</si>
  <si>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</si>
  <si>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</si>
  <si>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</si>
  <si>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</si>
  <si>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</si>
  <si>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</si>
  <si>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</si>
  <si>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</si>
  <si>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</si>
  <si>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</si>
  <si>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</si>
  <si>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</si>
  <si>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</si>
  <si>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</si>
  <si>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</si>
  <si>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</si>
  <si>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</si>
  <si>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</si>
  <si>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</si>
  <si>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</si>
  <si>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</si>
  <si>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</si>
  <si>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</si>
  <si>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</si>
  <si>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</si>
  <si>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</si>
  <si>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</si>
  <si>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</si>
  <si>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</si>
  <si>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</si>
  <si>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</si>
  <si>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</si>
  <si>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</si>
  <si>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</si>
  <si>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</si>
  <si>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</si>
  <si>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</si>
  <si>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</si>
  <si>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</si>
  <si>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</si>
  <si>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</si>
  <si>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</si>
  <si>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</si>
  <si>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</si>
  <si>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</si>
  <si>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</si>
  <si>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</si>
  <si>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</si>
  <si>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</si>
  <si>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</si>
  <si>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</si>
  <si>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</si>
  <si>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</si>
  <si>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</si>
  <si>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</si>
  <si>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</si>
  <si>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</si>
  <si>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</si>
  <si>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</si>
  <si>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</si>
  <si>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</si>
  <si>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</si>
  <si>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</si>
  <si>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</si>
  <si>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</si>
  <si>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</si>
  <si>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</si>
  <si>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</si>
  <si>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</si>
  <si>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</si>
  <si>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</si>
  <si>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</si>
  <si>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</si>
  <si>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</si>
  <si>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</si>
  <si>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</si>
  <si>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</si>
  <si>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</si>
  <si>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</si>
  <si>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</si>
  <si>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</si>
  <si>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</si>
  <si>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</si>
  <si>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</si>
  <si>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</si>
  <si>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</si>
  <si>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</si>
  <si>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</si>
  <si>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</si>
  <si>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</si>
  <si>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</si>
  <si>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</si>
  <si>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</si>
  <si>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</si>
  <si>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</si>
  <si>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</si>
  <si>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</si>
  <si>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</si>
  <si>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</si>
  <si>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</si>
  <si>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</si>
  <si>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</si>
  <si>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</si>
  <si>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</si>
  <si>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</si>
  <si>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</si>
  <si>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</si>
  <si>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</si>
  <si>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</si>
  <si>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</si>
  <si>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</si>
  <si>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</si>
  <si>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</si>
  <si>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</si>
  <si>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</si>
  <si>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</si>
  <si>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</si>
  <si>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</si>
  <si>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</si>
  <si>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</si>
  <si>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</si>
  <si>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</si>
  <si>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</si>
  <si>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</si>
  <si>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</si>
  <si>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</si>
  <si>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</si>
  <si>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</si>
  <si>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</si>
  <si>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</si>
  <si>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</si>
  <si>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</si>
  <si>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</si>
  <si>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</si>
  <si>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</si>
  <si>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</si>
  <si>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</si>
  <si>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</si>
  <si>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</si>
  <si>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</si>
  <si>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</si>
  <si>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</si>
  <si>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</si>
  <si>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</si>
  <si>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</si>
  <si>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</si>
  <si>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</si>
  <si>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</si>
  <si>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</si>
  <si>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</si>
  <si>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</si>
  <si>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</si>
  <si>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</si>
  <si>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</si>
  <si>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</si>
  <si>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</si>
  <si>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</si>
  <si>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</si>
  <si>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</si>
  <si>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</si>
  <si>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</si>
  <si>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</si>
  <si>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</si>
  <si>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</si>
  <si>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</si>
  <si>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</si>
  <si>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</si>
  <si>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</si>
  <si>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</si>
  <si>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</si>
  <si>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</si>
  <si>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</si>
  <si>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</si>
  <si>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</si>
  <si>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</si>
  <si>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</si>
  <si>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</si>
  <si>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</si>
  <si>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</si>
  <si>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</si>
  <si>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</si>
  <si>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</si>
  <si>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</si>
  <si>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</si>
  <si>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</si>
  <si>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</si>
  <si>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</si>
  <si>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</si>
  <si>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</si>
  <si>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</si>
  <si>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</si>
  <si>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</si>
  <si>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</si>
  <si>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</si>
  <si>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</si>
  <si>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</si>
  <si>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</si>
  <si>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</si>
  <si>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</si>
  <si>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</si>
  <si>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</si>
  <si>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</si>
  <si>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</si>
  <si>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</si>
  <si>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</si>
  <si>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</si>
  <si>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</si>
  <si>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</si>
  <si>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</si>
  <si>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</si>
  <si>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</si>
  <si>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</si>
  <si>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</si>
  <si>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</si>
  <si>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</si>
  <si>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</si>
  <si>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</si>
  <si>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</si>
  <si>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</si>
  <si>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</si>
  <si>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</si>
  <si>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</si>
  <si>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</si>
  <si>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</si>
  <si>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</si>
  <si>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</si>
  <si>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</si>
  <si>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</si>
  <si>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</si>
  <si>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</si>
  <si>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</si>
  <si>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</si>
  <si>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</si>
  <si>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</si>
  <si>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</si>
  <si>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</si>
  <si>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</si>
  <si>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</si>
  <si>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</si>
  <si>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</si>
  <si>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</si>
  <si>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</si>
  <si>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</si>
  <si>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</si>
  <si>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</si>
  <si>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</si>
  <si>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</si>
  <si>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</si>
  <si>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</si>
  <si>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</si>
  <si>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</si>
  <si>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</si>
  <si>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</si>
  <si>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</si>
  <si>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</si>
  <si>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</si>
  <si>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</si>
  <si>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</si>
  <si>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</si>
  <si>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</si>
  <si>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</si>
  <si>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</si>
  <si>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</si>
  <si>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</si>
  <si>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</si>
  <si>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</si>
  <si>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</si>
  <si>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</si>
  <si>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</si>
  <si>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</si>
  <si>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</si>
  <si>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</si>
  <si>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</si>
  <si>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</si>
  <si>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</si>
  <si>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</si>
  <si>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</si>
  <si>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</si>
  <si>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</si>
  <si>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</si>
  <si>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</si>
  <si>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</si>
  <si>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</si>
  <si>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</si>
  <si>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</si>
  <si>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</si>
  <si>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</si>
  <si>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</si>
  <si>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</si>
  <si>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</si>
  <si>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</si>
  <si>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</si>
  <si>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</si>
  <si>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</si>
  <si>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</si>
  <si>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</si>
  <si>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</si>
  <si>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</si>
  <si>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</si>
  <si>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</si>
  <si>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</si>
  <si>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</si>
  <si>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</si>
  <si>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</si>
  <si>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</si>
  <si>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</si>
  <si>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</si>
  <si>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</si>
  <si>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</si>
  <si>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</si>
  <si>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</si>
  <si>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</si>
  <si>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</si>
  <si>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</si>
  <si>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</si>
  <si>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</si>
  <si>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</si>
  <si>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</si>
  <si>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</si>
  <si>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</si>
  <si>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</si>
  <si>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</si>
  <si>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</si>
  <si>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</si>
  <si>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</si>
  <si>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</si>
  <si>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</si>
  <si>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</si>
  <si>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</si>
  <si>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</si>
  <si>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</si>
  <si>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</si>
  <si>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</si>
  <si>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</si>
  <si>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</si>
  <si>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</si>
  <si>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</si>
  <si>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</si>
  <si>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</si>
  <si>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</si>
  <si>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</si>
  <si>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</si>
  <si>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</si>
  <si>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</si>
  <si>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</si>
  <si>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</si>
  <si>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</si>
  <si>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</si>
  <si>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</si>
  <si>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</si>
  <si>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</si>
  <si>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</si>
  <si>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</si>
  <si>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</si>
  <si>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</si>
  <si>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</si>
  <si>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</si>
  <si>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</si>
  <si>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</si>
  <si>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</si>
  <si>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</si>
  <si>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</si>
  <si>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</si>
  <si>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</si>
  <si>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</si>
  <si>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</si>
  <si>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</si>
  <si>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</si>
  <si>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</si>
  <si>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</si>
  <si>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</si>
  <si>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</si>
  <si>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</si>
  <si>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</si>
  <si>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</si>
  <si>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</si>
  <si>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</si>
  <si>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</si>
  <si>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</si>
  <si>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</si>
  <si>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</si>
  <si>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</si>
  <si>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</si>
  <si>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</si>
  <si>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</si>
  <si>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</si>
  <si>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</si>
  <si>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</si>
  <si>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</si>
  <si>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</si>
  <si>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</si>
  <si>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</si>
  <si>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</si>
  <si>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</si>
  <si>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</si>
  <si>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</si>
  <si>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</si>
  <si>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</si>
  <si>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</si>
  <si>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</si>
  <si>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</si>
  <si>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</si>
  <si>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</si>
  <si>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</si>
  <si>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</si>
  <si>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</si>
  <si>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</si>
  <si>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</si>
  <si>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</si>
  <si>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</si>
  <si>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</si>
  <si>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</si>
  <si>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</si>
  <si>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</si>
  <si>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</si>
  <si>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</si>
  <si>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</si>
  <si>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</si>
  <si>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</si>
  <si>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</si>
  <si>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</si>
  <si>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</si>
  <si>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</si>
  <si>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</si>
  <si>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</si>
  <si>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</si>
  <si>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</si>
  <si>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</si>
  <si>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</si>
  <si>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</si>
  <si>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</si>
  <si>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</si>
  <si>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</si>
  <si>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</si>
  <si>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</si>
  <si>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</si>
  <si>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</si>
  <si>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</si>
  <si>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</si>
  <si>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</si>
  <si>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</si>
  <si>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</si>
  <si>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</si>
  <si>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</si>
  <si>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</si>
  <si>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</si>
  <si>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</si>
  <si>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</si>
  <si>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</si>
  <si>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</si>
  <si>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</si>
  <si>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</si>
  <si>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</si>
  <si>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</si>
  <si>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</si>
  <si>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</si>
  <si>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</si>
  <si>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</si>
  <si>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</si>
  <si>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</si>
  <si>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</si>
  <si>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</si>
  <si>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</si>
  <si>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</si>
  <si>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</si>
  <si>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</si>
  <si>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</si>
  <si>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</si>
  <si>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</si>
  <si>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</si>
  <si>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</si>
  <si>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</si>
  <si>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</si>
  <si>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</si>
  <si>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</si>
  <si>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</si>
  <si>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</si>
  <si>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</si>
  <si>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</si>
  <si>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</si>
  <si>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</si>
  <si>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</si>
  <si>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</si>
  <si>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</si>
  <si>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</si>
  <si>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</si>
  <si>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</si>
  <si>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</si>
  <si>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</si>
  <si>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</si>
  <si>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</si>
  <si>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</si>
  <si>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</si>
  <si>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</si>
  <si>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</si>
  <si>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</si>
  <si>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</si>
  <si>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</si>
  <si>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</si>
  <si>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</si>
  <si>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</si>
  <si>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</si>
  <si>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</si>
  <si>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</si>
  <si>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</si>
  <si>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</si>
  <si>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</si>
  <si>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</si>
  <si>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</si>
  <si>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</si>
  <si>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</si>
  <si>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</si>
  <si>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</si>
  <si>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</si>
  <si>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</si>
  <si>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</si>
  <si>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</si>
  <si>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</si>
  <si>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</si>
  <si>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</si>
  <si>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</si>
  <si>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</si>
  <si>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</si>
  <si>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</si>
  <si>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</si>
  <si>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</si>
  <si>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</si>
  <si>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</si>
  <si>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</si>
  <si>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</si>
  <si>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</si>
  <si>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</si>
  <si>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</si>
  <si>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</si>
  <si>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</si>
  <si>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</si>
  <si>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</si>
  <si>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</si>
  <si>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</si>
  <si>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</si>
  <si>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</si>
  <si>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</si>
  <si>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</si>
  <si>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</si>
  <si>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</si>
  <si>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</si>
  <si>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</si>
  <si>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</si>
  <si>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</si>
  <si>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</si>
  <si>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</si>
  <si>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</si>
  <si>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</si>
  <si>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</si>
  <si>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</si>
  <si>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</si>
  <si>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</si>
  <si>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</si>
  <si>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</si>
  <si>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</si>
  <si>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</si>
  <si>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</si>
  <si>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</si>
  <si>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</si>
  <si>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</si>
  <si>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</si>
  <si>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</si>
  <si>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</si>
  <si>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</si>
  <si>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</si>
  <si>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</si>
  <si>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</si>
  <si>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</si>
  <si>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</si>
  <si>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</si>
  <si>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</si>
  <si>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</si>
  <si>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</si>
  <si>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</si>
  <si>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</si>
  <si>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</si>
  <si>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</si>
  <si>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</si>
  <si>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</si>
  <si>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</si>
  <si>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</si>
  <si>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</si>
  <si>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</si>
  <si>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</si>
  <si>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</si>
  <si>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</si>
  <si>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</si>
  <si>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</si>
  <si>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</si>
  <si>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</si>
  <si>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</si>
  <si>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</si>
  <si>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</si>
  <si>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</si>
  <si>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</si>
  <si>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</si>
  <si>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</si>
  <si>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</si>
  <si>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</si>
  <si>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</si>
  <si>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</si>
  <si>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</si>
  <si>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</si>
  <si>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</si>
  <si>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</si>
  <si>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</si>
  <si>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</si>
  <si>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</si>
  <si>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</si>
  <si>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</si>
  <si>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</si>
  <si>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</si>
  <si>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</si>
  <si>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</si>
  <si>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</si>
  <si>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</si>
  <si>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</si>
  <si>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</si>
  <si>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</si>
  <si>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</si>
  <si>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</si>
  <si>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</si>
  <si>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</si>
  <si>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</si>
  <si>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</si>
  <si>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</si>
  <si>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</si>
  <si>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</si>
  <si>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</si>
  <si>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</si>
  <si>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</si>
  <si>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</si>
  <si>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</si>
  <si>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</si>
  <si>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</si>
  <si>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</si>
  <si>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</si>
  <si>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</si>
  <si>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</si>
  <si>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</si>
  <si>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</si>
  <si>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</si>
  <si>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</si>
  <si>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</si>
  <si>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</si>
  <si>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</si>
  <si>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</si>
  <si>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</si>
  <si>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</si>
  <si>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</si>
  <si>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</si>
  <si>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</si>
  <si>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</si>
  <si>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</si>
  <si>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</si>
  <si>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</si>
  <si>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</si>
  <si>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</si>
  <si>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</si>
  <si>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</si>
  <si>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</si>
  <si>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</si>
  <si>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</si>
  <si>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</si>
  <si>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</si>
  <si>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</si>
  <si>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</si>
  <si>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</si>
  <si>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</si>
  <si>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</si>
  <si>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</si>
  <si>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</si>
  <si>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</si>
  <si>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</si>
  <si>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</si>
  <si>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</si>
  <si>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</si>
  <si>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</si>
  <si>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</si>
  <si>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</si>
  <si>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</si>
  <si>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</si>
  <si>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</si>
  <si>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</si>
  <si>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</si>
  <si>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</si>
  <si>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</si>
  <si>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</si>
  <si>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</si>
  <si>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</si>
  <si>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</si>
  <si>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</si>
  <si>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</si>
  <si>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</si>
  <si>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</si>
  <si>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</si>
  <si>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</si>
  <si>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</si>
  <si>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</si>
  <si>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</si>
  <si>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</si>
  <si>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</si>
  <si>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</si>
  <si>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</si>
  <si>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</si>
  <si>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</si>
  <si>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</si>
  <si>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</si>
  <si>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</si>
  <si>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</si>
  <si>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</si>
  <si>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</si>
  <si>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</si>
  <si>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</si>
  <si>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</si>
  <si>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</si>
  <si>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</si>
  <si>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</si>
  <si>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</si>
  <si>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</si>
  <si>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</si>
  <si>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</si>
  <si>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</si>
  <si>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</si>
  <si>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</si>
  <si>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</si>
  <si>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</si>
  <si>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</si>
  <si>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</si>
  <si>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</si>
  <si>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</si>
  <si>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</si>
  <si>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</si>
  <si>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</si>
  <si>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</si>
  <si>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</si>
  <si>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</si>
  <si>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</si>
  <si>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</si>
  <si>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</si>
  <si>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</si>
  <si>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</si>
  <si>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</si>
  <si>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</si>
  <si>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</si>
  <si>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</si>
  <si>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</si>
  <si>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</si>
  <si>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</si>
  <si>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</si>
  <si>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</si>
  <si>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</si>
  <si>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</si>
  <si>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</si>
  <si>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</si>
  <si>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</si>
  <si>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</si>
  <si>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</si>
  <si>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</si>
  <si>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</si>
  <si>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</si>
  <si>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</si>
  <si>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</si>
  <si>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</si>
  <si>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</si>
  <si>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</si>
  <si>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</si>
  <si>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</si>
  <si>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</si>
  <si>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</si>
  <si>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</si>
  <si>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</si>
  <si>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</si>
  <si>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</si>
  <si>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</si>
  <si>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</si>
  <si>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</si>
  <si>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</si>
  <si>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</si>
  <si>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</si>
  <si>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</si>
  <si>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</si>
  <si>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</si>
  <si>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</si>
  <si>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</si>
  <si>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</si>
  <si>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</si>
  <si>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</si>
  <si>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</si>
  <si>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</si>
  <si>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</si>
  <si>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</si>
  <si>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</si>
  <si>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</si>
  <si>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</si>
  <si>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</si>
  <si>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</si>
  <si>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</si>
  <si>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</si>
  <si>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</si>
  <si>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</si>
  <si>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</si>
  <si>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</si>
  <si>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</si>
  <si>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</si>
  <si>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</si>
  <si>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</si>
  <si>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</si>
  <si>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</si>
  <si>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</si>
  <si>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</si>
  <si>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</si>
  <si>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</si>
  <si>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</si>
  <si>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</si>
  <si>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</si>
  <si>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</si>
  <si>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</si>
  <si>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</si>
  <si>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</si>
  <si>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</si>
  <si>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</si>
  <si>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</si>
  <si>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</si>
  <si>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</si>
  <si>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</si>
  <si>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</si>
  <si>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</si>
  <si>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</si>
  <si>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</si>
  <si>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</si>
  <si>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</si>
  <si>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</si>
  <si>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</si>
  <si>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</si>
  <si>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</si>
  <si>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</si>
  <si>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</si>
  <si>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</si>
  <si>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</si>
  <si>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</si>
  <si>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</si>
  <si>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</si>
  <si>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</si>
  <si>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</si>
  <si>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</si>
  <si>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</si>
  <si>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</si>
  <si>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</si>
  <si>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</si>
  <si>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</si>
  <si>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</si>
  <si>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</si>
  <si>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</si>
  <si>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</si>
  <si>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</si>
  <si>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</si>
  <si>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</si>
  <si>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</si>
  <si>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</si>
  <si>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</si>
  <si>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</si>
  <si>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</si>
  <si>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</si>
  <si>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</si>
  <si>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</si>
  <si>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</si>
  <si>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</si>
  <si>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</si>
  <si>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</si>
  <si>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</si>
  <si>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</si>
  <si>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</si>
  <si>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</si>
  <si>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</si>
  <si>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</si>
  <si>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</si>
  <si>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</si>
  <si>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</si>
  <si>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</si>
  <si>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</si>
  <si>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</si>
  <si>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</si>
  <si>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</si>
  <si>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</si>
  <si>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</si>
  <si>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</si>
  <si>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</si>
  <si>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</si>
  <si>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</si>
  <si>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</si>
  <si>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</si>
  <si>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</si>
  <si>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</si>
  <si>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</si>
  <si>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</si>
  <si>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</si>
  <si>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</si>
  <si>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</si>
  <si>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</si>
  <si>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</si>
  <si>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</si>
  <si>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</si>
  <si>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</si>
  <si>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</si>
  <si>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</si>
  <si>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</si>
  <si>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</si>
  <si>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</si>
  <si>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</si>
  <si>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</si>
  <si>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</si>
  <si>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</si>
  <si>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</si>
  <si>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</si>
  <si>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</si>
  <si>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</si>
  <si>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</si>
  <si>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</si>
  <si>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</si>
  <si>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</si>
  <si>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</si>
  <si>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</si>
  <si>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</si>
  <si>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</si>
  <si>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</si>
  <si>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</si>
  <si>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</si>
  <si>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</si>
  <si>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</si>
  <si>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</si>
  <si>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</si>
  <si>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</si>
  <si>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</si>
  <si>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</si>
  <si>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</si>
  <si>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</si>
  <si>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</si>
  <si>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</si>
  <si>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</si>
  <si>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</si>
  <si>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</si>
  <si>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</si>
  <si>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</si>
  <si>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</si>
  <si>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</si>
  <si>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</si>
  <si>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</si>
  <si>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</si>
  <si>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</si>
  <si>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</si>
  <si>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</si>
  <si>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</si>
  <si>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</si>
  <si>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</si>
  <si>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</si>
  <si>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</si>
  <si>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</si>
  <si>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</si>
  <si>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</si>
  <si>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</si>
  <si>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</si>
  <si>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</si>
  <si>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</si>
  <si>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</si>
  <si>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</si>
  <si>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</si>
  <si>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</si>
  <si>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</si>
  <si>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</si>
  <si>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</si>
  <si>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</si>
  <si>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</si>
  <si>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</si>
  <si>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</si>
  <si>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</si>
  <si>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</si>
  <si>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</si>
  <si>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</si>
  <si>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</si>
  <si>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</si>
  <si>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</si>
  <si>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</si>
  <si>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</si>
  <si>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</si>
  <si>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</si>
  <si>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</si>
  <si>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</si>
  <si>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</si>
  <si>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</si>
  <si>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</si>
  <si>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</si>
  <si>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</si>
  <si>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</si>
  <si>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</si>
  <si>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</si>
  <si>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</si>
  <si>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</si>
  <si>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</si>
  <si>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</si>
  <si>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</si>
  <si>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</si>
  <si>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</si>
  <si>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</si>
  <si>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</si>
  <si>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</si>
  <si>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</si>
  <si>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</si>
  <si>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</si>
  <si>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</si>
  <si>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</si>
  <si>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</si>
  <si>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</si>
  <si>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</si>
  <si>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</si>
  <si>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</si>
  <si>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</si>
  <si>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</si>
  <si>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</si>
  <si>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</si>
  <si>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</si>
  <si>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</si>
  <si>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</si>
  <si>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</si>
  <si>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</si>
  <si>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</si>
  <si>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</si>
  <si>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</si>
  <si>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</si>
  <si>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</si>
  <si>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</si>
  <si>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</si>
  <si>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</si>
  <si>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</si>
  <si>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</si>
  <si>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</si>
  <si>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</si>
  <si>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</si>
  <si>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</si>
  <si>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</si>
  <si>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</si>
  <si>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</si>
  <si>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</si>
  <si>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</si>
  <si>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</si>
  <si>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</si>
  <si>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</si>
  <si>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</si>
  <si>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</si>
  <si>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</si>
  <si>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</si>
  <si>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</si>
  <si>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</si>
  <si>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</si>
  <si>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</si>
  <si>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</si>
  <si>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</si>
  <si>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</si>
  <si>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</si>
  <si>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</si>
  <si>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</si>
  <si>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</si>
  <si>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</si>
  <si>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</si>
  <si>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</si>
  <si>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</si>
  <si>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</si>
  <si>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</si>
  <si>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</si>
  <si>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</si>
  <si>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</si>
  <si>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</si>
  <si>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</si>
  <si>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</si>
  <si>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</si>
  <si>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</si>
  <si>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</si>
  <si>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</si>
  <si>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</si>
  <si>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</si>
  <si>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</si>
  <si>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</si>
  <si>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</si>
  <si>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</si>
  <si>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</si>
  <si>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</si>
  <si>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</si>
  <si>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</si>
  <si>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</si>
  <si>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</si>
  <si>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</si>
  <si>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</si>
  <si>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</si>
  <si>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</si>
  <si>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</si>
  <si>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</si>
  <si>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</si>
  <si>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</si>
  <si>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</si>
  <si>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</si>
  <si>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</si>
  <si>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</si>
  <si>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</si>
  <si>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</si>
  <si>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</si>
  <si>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</si>
  <si>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</si>
  <si>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</si>
  <si>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</si>
  <si>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</si>
  <si>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</si>
  <si>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</si>
  <si>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</si>
  <si>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</si>
  <si>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</si>
  <si>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</si>
  <si>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</si>
  <si>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</si>
  <si>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</si>
  <si>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</si>
  <si>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</si>
  <si>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</si>
  <si>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</si>
  <si>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</si>
  <si>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</si>
  <si>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</si>
  <si>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</si>
  <si>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</si>
  <si>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</si>
  <si>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</si>
  <si>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</si>
  <si>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</si>
  <si>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</si>
  <si>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</si>
  <si>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</si>
  <si>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</si>
  <si>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</si>
  <si>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</si>
  <si>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</si>
  <si>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</si>
  <si>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</si>
  <si>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</si>
  <si>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</si>
  <si>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</si>
  <si>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</si>
  <si>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</si>
  <si>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</si>
  <si>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</si>
  <si>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</si>
  <si>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</si>
  <si>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</si>
  <si>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</si>
  <si>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</si>
  <si>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</si>
  <si>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</si>
  <si>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</si>
  <si>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</si>
  <si>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</si>
  <si>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</si>
  <si>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</si>
  <si>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</si>
  <si>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</si>
  <si>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</si>
  <si>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</si>
  <si>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</si>
  <si>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</si>
  <si>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</si>
  <si>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</si>
  <si>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</si>
  <si>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</si>
  <si>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</si>
  <si>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</si>
  <si>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</si>
  <si>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</si>
  <si>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</si>
  <si>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</si>
  <si>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</si>
  <si>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</si>
  <si>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</si>
  <si>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</si>
  <si>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</si>
  <si>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</si>
  <si>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</si>
  <si>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</si>
  <si>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</si>
  <si>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</si>
  <si>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</si>
  <si>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</si>
  <si>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</si>
  <si>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</si>
  <si>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</si>
  <si>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</si>
  <si>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</si>
  <si>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</si>
  <si>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</si>
  <si>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</si>
  <si>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</si>
  <si>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</si>
  <si>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</si>
  <si>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</si>
  <si>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</si>
  <si>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</si>
  <si>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</si>
  <si>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</si>
  <si>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</si>
  <si>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</si>
  <si>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</si>
  <si>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</si>
  <si>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</si>
  <si>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</si>
  <si>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</si>
  <si>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</si>
  <si>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</si>
  <si>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</si>
  <si>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</si>
  <si>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</si>
  <si>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</si>
  <si>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</si>
  <si>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</si>
  <si>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</si>
  <si>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</si>
  <si>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</si>
  <si>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</si>
  <si>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</si>
  <si>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</si>
  <si>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</si>
  <si>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</si>
  <si>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</si>
  <si>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</si>
  <si>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</si>
  <si>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</si>
  <si>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</si>
  <si>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</si>
  <si>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</si>
  <si>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</si>
  <si>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</si>
  <si>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</si>
  <si>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</si>
  <si>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</si>
  <si>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</si>
  <si>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</si>
  <si>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</si>
  <si>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</si>
  <si>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</si>
  <si>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</si>
  <si>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</si>
  <si>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</si>
  <si>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</si>
  <si>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</si>
  <si>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</si>
  <si>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</si>
  <si>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</si>
  <si>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</si>
  <si>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</si>
  <si>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</si>
  <si>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</si>
  <si>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</si>
  <si>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</si>
  <si>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</si>
  <si>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</si>
  <si>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</si>
  <si>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</si>
  <si>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</si>
  <si>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</si>
  <si>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</si>
  <si>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</si>
  <si>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</si>
  <si>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</si>
  <si>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</si>
  <si>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</si>
  <si>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</si>
  <si>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</si>
  <si>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</si>
  <si>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</si>
  <si>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</si>
  <si>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</si>
  <si>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</si>
  <si>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</si>
  <si>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</si>
  <si>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</si>
  <si>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</si>
  <si>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</si>
  <si>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</si>
  <si>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</si>
  <si>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</si>
  <si>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</si>
  <si>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</si>
  <si>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</si>
  <si>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</si>
  <si>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</si>
  <si>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</si>
  <si>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</si>
  <si>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</si>
  <si>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</si>
  <si>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</si>
  <si>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</si>
  <si>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</si>
  <si>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</si>
  <si>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</si>
  <si>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</si>
  <si>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</si>
  <si>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</si>
  <si>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</si>
  <si>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</si>
  <si>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</si>
  <si>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</si>
  <si>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</si>
  <si>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</si>
  <si>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</si>
  <si>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</si>
  <si>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</si>
  <si>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</si>
  <si>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</si>
  <si>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</si>
  <si>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</si>
  <si>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</si>
  <si>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</si>
  <si>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</si>
  <si>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</si>
  <si>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</si>
  <si>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</si>
  <si>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</si>
  <si>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</si>
  <si>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</si>
  <si>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</si>
  <si>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</si>
  <si>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</si>
  <si>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</si>
  <si>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</si>
  <si>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</si>
  <si>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</si>
  <si>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</si>
  <si>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</si>
  <si>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</si>
  <si>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</si>
  <si>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</si>
  <si>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</si>
  <si>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</si>
  <si>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</si>
  <si>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</si>
  <si>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</si>
  <si>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</si>
  <si>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</si>
  <si>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</si>
  <si>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</si>
  <si>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</si>
  <si>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</si>
  <si>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</si>
  <si>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</si>
  <si>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</si>
  <si>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</si>
  <si>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</si>
  <si>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</si>
  <si>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</si>
  <si>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</si>
  <si>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</si>
  <si>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</si>
  <si>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</si>
  <si>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</si>
  <si>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</si>
  <si>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</si>
  <si>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</si>
  <si>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</si>
  <si>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</si>
  <si>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</si>
  <si>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</si>
  <si>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</si>
  <si>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</si>
  <si>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</si>
  <si>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</si>
  <si>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</si>
  <si>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</si>
  <si>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</si>
  <si>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</si>
  <si>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</si>
  <si>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</si>
  <si>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</si>
  <si>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</si>
  <si>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</si>
  <si>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</si>
  <si>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</si>
  <si>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</si>
  <si>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</si>
  <si>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</si>
  <si>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</si>
  <si>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</si>
  <si>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</si>
  <si>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</si>
  <si>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</si>
  <si>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</si>
  <si>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</si>
  <si>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</si>
  <si>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</si>
  <si>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</si>
  <si>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</si>
  <si>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</si>
  <si>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</si>
  <si>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</si>
  <si>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</si>
  <si>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</si>
  <si>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</si>
  <si>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</si>
  <si>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</si>
  <si>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</si>
  <si>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</si>
  <si>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</si>
  <si>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</si>
  <si>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</si>
  <si>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</si>
  <si>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</si>
  <si>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</si>
  <si>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</si>
  <si>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</si>
  <si>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</si>
  <si>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</si>
  <si>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</si>
  <si>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</si>
  <si>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</si>
  <si>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</si>
  <si>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</si>
  <si>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</si>
  <si>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</si>
  <si>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</si>
  <si>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</si>
  <si>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</si>
  <si>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</si>
  <si>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</si>
  <si>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</si>
  <si>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</si>
  <si>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</si>
  <si>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</si>
  <si>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</si>
  <si>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</si>
  <si>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</si>
  <si>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</si>
  <si>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</si>
  <si>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</si>
  <si>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</si>
  <si>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</si>
  <si>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</si>
  <si>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</si>
  <si>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</si>
  <si>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</si>
  <si>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</si>
  <si>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</si>
  <si>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</si>
  <si>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</si>
  <si>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</si>
  <si>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</si>
  <si>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</si>
  <si>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</si>
  <si>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</si>
  <si>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</si>
  <si>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</si>
  <si>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</si>
  <si>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</si>
  <si>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</si>
  <si>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</si>
  <si>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</si>
  <si>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</si>
  <si>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</si>
  <si>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</si>
  <si>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</si>
  <si>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</si>
  <si>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</si>
  <si>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</si>
  <si>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</si>
  <si>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</si>
  <si>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</si>
  <si>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</si>
  <si>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</si>
  <si>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</si>
  <si>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</si>
  <si>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</si>
  <si>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</si>
  <si>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</si>
  <si>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</si>
  <si>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</si>
  <si>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</si>
  <si>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</si>
  <si>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</si>
  <si>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</si>
  <si>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</si>
  <si>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</si>
  <si>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</si>
  <si>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</si>
  <si>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</si>
  <si>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</si>
  <si>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</si>
  <si>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</si>
  <si>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</si>
  <si>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</si>
  <si>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</si>
  <si>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</si>
  <si>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</si>
  <si>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</si>
  <si>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</si>
  <si>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</si>
  <si>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</si>
  <si>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</si>
  <si>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</si>
  <si>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</si>
  <si>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</si>
  <si>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</si>
  <si>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</si>
  <si>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</si>
  <si>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</si>
  <si>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</si>
  <si>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</si>
  <si>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</si>
  <si>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</si>
  <si>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</si>
  <si>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</si>
  <si>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</si>
  <si>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</si>
  <si>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</si>
  <si>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</si>
  <si>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</si>
  <si>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</si>
  <si>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</si>
  <si>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</si>
  <si>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</si>
  <si>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</si>
  <si>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</si>
  <si>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</si>
  <si>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</si>
  <si>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</si>
  <si>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</si>
  <si>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</si>
  <si>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</si>
  <si>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</si>
  <si>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</si>
  <si>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</si>
  <si>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</si>
  <si>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</si>
  <si>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</si>
  <si>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</si>
  <si>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</si>
  <si>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</si>
  <si>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</si>
  <si>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</si>
  <si>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</si>
  <si>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</si>
  <si>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</si>
  <si>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</si>
  <si>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</si>
  <si>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</si>
  <si>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</si>
  <si>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</si>
  <si>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</si>
  <si>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</si>
  <si>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</si>
  <si>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</si>
  <si>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</si>
  <si>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</si>
  <si>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</si>
  <si>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</si>
  <si>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</si>
  <si>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</si>
  <si>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</si>
  <si>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</si>
  <si>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</si>
  <si>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</si>
  <si>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</si>
  <si>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</si>
  <si>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</si>
  <si>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</si>
  <si>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</si>
  <si>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</si>
  <si>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</si>
  <si>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</si>
  <si>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</si>
  <si>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</si>
  <si>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</si>
  <si>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</si>
  <si>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</si>
  <si>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</si>
  <si>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</si>
  <si>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</si>
  <si>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</si>
  <si>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</si>
  <si>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</si>
  <si>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</si>
  <si>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</si>
  <si>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</si>
  <si>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</si>
  <si>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</si>
  <si>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</si>
  <si>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</si>
  <si>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</si>
  <si>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</si>
  <si>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</si>
  <si>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</si>
  <si>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</si>
  <si>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</si>
  <si>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</si>
  <si>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</si>
  <si>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</si>
  <si>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</si>
  <si>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</si>
  <si>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</si>
  <si>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</si>
  <si>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</si>
  <si>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</si>
  <si>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</si>
  <si>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</si>
  <si>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</si>
  <si>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</si>
  <si>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</si>
  <si>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</si>
  <si>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</si>
  <si>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</si>
  <si>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</si>
  <si>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</si>
  <si>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</si>
  <si>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</si>
  <si>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</si>
  <si>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</si>
  <si>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</si>
  <si>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</si>
  <si>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</si>
  <si>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</si>
  <si>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</si>
  <si>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</si>
  <si>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</si>
  <si>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</si>
  <si>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</si>
  <si>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</si>
  <si>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</si>
  <si>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</si>
  <si>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</si>
  <si>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</si>
  <si>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</si>
  <si>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</si>
  <si>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</si>
  <si>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</si>
  <si>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</si>
  <si>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</si>
  <si>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</si>
  <si>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</si>
  <si>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</si>
  <si>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</si>
  <si>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</si>
  <si>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</si>
  <si>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</si>
  <si>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</si>
  <si>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</si>
  <si>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</si>
  <si>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</si>
  <si>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</si>
  <si>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</si>
  <si>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</si>
  <si>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</si>
  <si>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</si>
  <si>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</si>
  <si>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</si>
  <si>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</si>
  <si>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</si>
  <si>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</si>
  <si>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</si>
  <si>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</si>
  <si>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</si>
  <si>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</si>
  <si>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</si>
  <si>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</si>
  <si>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</si>
  <si>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</si>
  <si>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</si>
  <si>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</si>
  <si>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</si>
  <si>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</si>
  <si>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</si>
  <si>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</si>
  <si>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</si>
  <si>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</si>
  <si>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</si>
  <si>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</si>
  <si>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</si>
  <si>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</si>
  <si>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</si>
  <si>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</si>
  <si>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</si>
  <si>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</si>
  <si>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</si>
  <si>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</si>
  <si>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</si>
  <si>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</si>
  <si>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</si>
  <si>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</si>
  <si>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</si>
  <si>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</si>
  <si>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</si>
  <si>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</si>
  <si>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</si>
  <si>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</si>
  <si>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</si>
  <si>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</si>
  <si>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</si>
  <si>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</si>
  <si>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</si>
  <si>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</si>
  <si>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</si>
  <si>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</si>
  <si>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</si>
  <si>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</si>
  <si>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</si>
  <si>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</si>
  <si>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</si>
  <si>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</si>
  <si>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</si>
  <si>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</si>
  <si>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</si>
  <si>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</si>
  <si>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</si>
  <si>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</si>
  <si>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</si>
  <si>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</si>
  <si>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</si>
  <si>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</si>
  <si>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</si>
  <si>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</si>
  <si>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</si>
  <si>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</si>
  <si>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</si>
  <si>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</si>
  <si>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</si>
  <si>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</si>
  <si>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</si>
  <si>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</si>
  <si>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</si>
  <si>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</si>
  <si>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</si>
  <si>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</si>
  <si>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</si>
  <si>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</si>
  <si>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</si>
  <si>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</si>
  <si>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</si>
  <si>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</si>
  <si>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</si>
  <si>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</si>
  <si>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</si>
  <si>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</si>
  <si>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</si>
  <si>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</si>
  <si>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</si>
  <si>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</si>
  <si>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</si>
  <si>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</si>
  <si>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</si>
  <si>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</si>
  <si>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</si>
  <si>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</si>
  <si>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</si>
  <si>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</si>
  <si>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</si>
  <si>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</si>
  <si>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</si>
  <si>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</si>
  <si>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</si>
  <si>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</si>
  <si>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</si>
  <si>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</si>
  <si>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</si>
  <si>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</si>
  <si>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</si>
  <si>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</si>
  <si>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</si>
  <si>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</si>
  <si>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</si>
  <si>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</si>
  <si>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</si>
  <si>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</si>
  <si>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</si>
  <si>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</si>
  <si>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</si>
  <si>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</si>
  <si>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</si>
  <si>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</si>
  <si>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</si>
  <si>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</si>
  <si>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</si>
  <si>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</si>
  <si>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</si>
  <si>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</si>
  <si>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</si>
  <si>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</si>
  <si>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</si>
  <si>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</si>
  <si>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</si>
  <si>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</si>
  <si>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</si>
  <si>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</si>
  <si>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</si>
  <si>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</si>
  <si>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</si>
  <si>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</si>
  <si>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</si>
  <si>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</si>
  <si>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</si>
  <si>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</si>
  <si>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</si>
  <si>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</si>
  <si>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</si>
  <si>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</si>
  <si>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</si>
  <si>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</si>
  <si>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</si>
  <si>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</si>
  <si>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</si>
  <si>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</si>
  <si>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</si>
  <si>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</si>
  <si>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</si>
  <si>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</si>
  <si>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</si>
  <si>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</si>
  <si>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</si>
  <si>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</si>
  <si>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</si>
  <si>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</si>
  <si>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</si>
  <si>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</si>
  <si>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</si>
  <si>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</si>
  <si>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</si>
  <si>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</si>
  <si>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</si>
  <si>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</si>
  <si>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</si>
  <si>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</si>
  <si>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</si>
  <si>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</si>
  <si>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</si>
  <si>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</si>
  <si>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</si>
  <si>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</si>
  <si>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</si>
  <si>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</si>
  <si>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</si>
  <si>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</si>
  <si>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</si>
  <si>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</si>
  <si>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</si>
  <si>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</si>
  <si>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</si>
  <si>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</si>
  <si>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</si>
  <si>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</si>
  <si>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</si>
  <si>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</si>
  <si>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</si>
  <si>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</si>
  <si>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</si>
  <si>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</si>
  <si>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</si>
  <si>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</si>
  <si>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</si>
  <si>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</si>
  <si>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</si>
  <si>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</si>
  <si>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</si>
  <si>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</si>
  <si>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</si>
  <si>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</si>
  <si>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</si>
  <si>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</si>
  <si>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</si>
  <si>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</si>
  <si>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</si>
  <si>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</si>
  <si>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</si>
  <si>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</si>
  <si>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</si>
  <si>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</si>
  <si>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</si>
  <si>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</si>
  <si>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</si>
  <si>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</si>
  <si>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</si>
  <si>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</si>
  <si>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</si>
  <si>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</si>
  <si>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</si>
  <si>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</si>
  <si>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</si>
  <si>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</si>
  <si>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</si>
  <si>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</si>
  <si>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</si>
  <si>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</si>
  <si>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</si>
  <si>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</si>
  <si>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</si>
  <si>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</si>
  <si>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</si>
  <si>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</si>
  <si>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</si>
  <si>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</si>
  <si>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</si>
  <si>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</si>
  <si>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</si>
  <si>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</si>
  <si>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</si>
  <si>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</si>
  <si>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</si>
  <si>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</si>
  <si>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</si>
  <si>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</si>
  <si>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</si>
  <si>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</si>
  <si>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</si>
  <si>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</si>
  <si>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</si>
  <si>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</si>
  <si>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</si>
  <si>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</si>
  <si>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</si>
  <si>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</si>
  <si>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</si>
  <si>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</si>
  <si>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</si>
  <si>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</si>
  <si>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</si>
  <si>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</si>
  <si>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</si>
  <si>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</si>
  <si>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</si>
  <si>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</si>
  <si>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</si>
  <si>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</si>
  <si>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</si>
  <si>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</si>
  <si>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</si>
  <si>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</si>
  <si>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</si>
  <si>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</si>
  <si>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</si>
  <si>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</si>
  <si>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</si>
  <si>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</si>
  <si>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</si>
  <si>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</si>
  <si>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</si>
  <si>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</si>
  <si>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</si>
  <si>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</si>
  <si>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</si>
  <si>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</si>
  <si>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</si>
  <si>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</si>
  <si>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</si>
  <si>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</si>
  <si>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</si>
  <si>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</si>
  <si>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</si>
  <si>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</si>
  <si>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</si>
  <si>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</si>
  <si>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</si>
  <si>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</si>
  <si>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</si>
  <si>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</si>
  <si>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</si>
  <si>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</si>
  <si>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</si>
  <si>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</si>
  <si>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</si>
  <si>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</si>
  <si>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</si>
  <si>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</si>
  <si>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</si>
  <si>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</si>
  <si>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</si>
  <si>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</si>
  <si>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</si>
  <si>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</si>
  <si>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</si>
  <si>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</si>
  <si>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</si>
  <si>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</si>
  <si>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</si>
  <si>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</si>
  <si>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</si>
  <si>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</si>
  <si>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</si>
  <si>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</si>
  <si>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</si>
  <si>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</si>
  <si>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</si>
  <si>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</si>
  <si>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</si>
  <si>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</si>
  <si>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</si>
  <si>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</si>
  <si>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</si>
  <si>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</si>
  <si>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</si>
  <si>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</si>
  <si>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</si>
  <si>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</si>
  <si>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</si>
  <si>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</si>
  <si>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</si>
  <si>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</si>
  <si>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</si>
  <si>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</si>
  <si>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</si>
  <si>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</si>
  <si>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</si>
  <si>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</si>
  <si>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</si>
  <si>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</si>
  <si>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</si>
  <si>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</si>
  <si>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</si>
  <si>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</si>
  <si>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</si>
  <si>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</si>
  <si>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</si>
  <si>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</si>
  <si>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</si>
  <si>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</si>
  <si>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</si>
  <si>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</si>
  <si>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</si>
  <si>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</si>
  <si>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</si>
  <si>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</si>
  <si>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</si>
  <si>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</si>
  <si>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</si>
  <si>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</si>
  <si>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</si>
  <si>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</si>
  <si>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</si>
  <si>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</si>
  <si>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</si>
  <si>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</si>
  <si>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</si>
  <si>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</si>
  <si>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</si>
  <si>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</si>
  <si>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</si>
  <si>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</si>
  <si>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</si>
  <si>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</si>
  <si>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</si>
  <si>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</si>
  <si>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</si>
  <si>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</si>
  <si>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</si>
  <si>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</si>
  <si>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</si>
  <si>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</si>
  <si>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</si>
  <si>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</si>
  <si>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</si>
  <si>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</si>
  <si>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</si>
  <si>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</si>
  <si>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</si>
  <si>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</si>
  <si>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</si>
  <si>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</si>
  <si>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</si>
  <si>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</si>
  <si>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</si>
  <si>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</si>
  <si>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</si>
  <si>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</si>
  <si>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</si>
  <si>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</si>
  <si>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</si>
  <si>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</si>
  <si>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</si>
  <si>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</si>
  <si>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</si>
  <si>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</si>
  <si>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</si>
  <si>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</si>
  <si>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</si>
  <si>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</si>
  <si>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</si>
  <si>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</si>
  <si>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</si>
  <si>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</si>
  <si>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</si>
  <si>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</si>
  <si>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</si>
  <si>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</si>
  <si>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</si>
  <si>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</si>
  <si>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</si>
  <si>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</si>
  <si>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</si>
  <si>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</si>
  <si>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</si>
  <si>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</si>
  <si>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</si>
  <si>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</si>
  <si>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</si>
  <si>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</si>
  <si>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</si>
  <si>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</si>
  <si>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</si>
  <si>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</si>
  <si>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</si>
  <si>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</si>
  <si>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</si>
  <si>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</si>
  <si>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</si>
  <si>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</si>
  <si>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</si>
  <si>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</si>
  <si>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</si>
  <si>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</si>
  <si>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</si>
  <si>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</si>
  <si>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</si>
  <si>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</si>
  <si>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</si>
  <si>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</si>
  <si>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</si>
  <si>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</si>
  <si>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</si>
  <si>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</si>
  <si>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</si>
  <si>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</si>
  <si>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</si>
  <si>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</si>
  <si>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</si>
  <si>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</si>
  <si>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</si>
  <si>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</si>
  <si>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</si>
  <si>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</si>
  <si>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</si>
  <si>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</si>
  <si>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</si>
  <si>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</si>
  <si>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</si>
  <si>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</si>
  <si>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</si>
  <si>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</si>
  <si>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</si>
  <si>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</si>
  <si>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</si>
  <si>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</si>
  <si>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</si>
  <si>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</si>
  <si>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</si>
  <si>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</si>
  <si>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</si>
  <si>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</si>
  <si>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</si>
  <si>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</si>
  <si>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</si>
  <si>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</si>
  <si>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</si>
  <si>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</si>
  <si>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</si>
  <si>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</si>
  <si>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</si>
  <si>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</si>
  <si>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</si>
  <si>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</si>
  <si>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</si>
  <si>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</si>
  <si>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</si>
  <si>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</si>
  <si>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</si>
  <si>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</si>
  <si>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</si>
  <si>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</si>
  <si>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</si>
  <si>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</si>
  <si>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</si>
  <si>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</si>
  <si>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</si>
  <si>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</si>
  <si>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</si>
  <si>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</si>
  <si>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</si>
  <si>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</si>
  <si>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</si>
  <si>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</si>
  <si>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</si>
  <si>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</si>
  <si>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</si>
  <si>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</si>
  <si>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</si>
  <si>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</si>
  <si>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</si>
  <si>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</si>
  <si>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</si>
  <si>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</si>
  <si>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</si>
  <si>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</si>
  <si>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</si>
  <si>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</si>
  <si>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</si>
  <si>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</si>
  <si>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</si>
  <si>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</si>
  <si>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</si>
  <si>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</si>
  <si>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</si>
  <si>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</si>
  <si>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</si>
  <si>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</si>
  <si>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</si>
  <si>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</si>
  <si>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</si>
  <si>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</si>
  <si>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</si>
  <si>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</si>
  <si>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</si>
  <si>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</si>
  <si>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</si>
  <si>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</si>
  <si>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</si>
  <si>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</si>
  <si>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</si>
  <si>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</si>
  <si>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</si>
  <si>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</si>
  <si>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</si>
  <si>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</si>
  <si>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</si>
  <si>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</si>
  <si>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</si>
  <si>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</si>
  <si>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</si>
  <si>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</si>
  <si>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</si>
  <si>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</si>
  <si>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</si>
  <si>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</si>
  <si>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</si>
  <si>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</si>
  <si>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</si>
  <si>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</si>
  <si>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</si>
  <si>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</si>
  <si>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</si>
  <si>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</si>
  <si>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</si>
  <si>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</si>
  <si>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</si>
  <si>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</si>
  <si>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</si>
  <si>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</si>
  <si>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</si>
  <si>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</si>
  <si>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</si>
  <si>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</si>
  <si>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</si>
  <si>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</si>
  <si>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</si>
  <si>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</si>
  <si>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</si>
  <si>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</si>
  <si>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</si>
  <si>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</si>
  <si>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</si>
  <si>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</si>
  <si>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</si>
  <si>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</si>
  <si>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</si>
  <si>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</si>
  <si>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</si>
  <si>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</si>
  <si>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</si>
  <si>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</si>
  <si>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</si>
  <si>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</si>
  <si>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</si>
  <si>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</si>
  <si>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</si>
  <si>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</si>
  <si>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</si>
  <si>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</si>
  <si>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</si>
  <si>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</si>
  <si>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</si>
  <si>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</si>
  <si>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</si>
  <si>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</si>
  <si>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</si>
  <si>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</si>
  <si>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</si>
  <si>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</si>
  <si>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</si>
  <si>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</si>
  <si>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</si>
  <si>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</si>
  <si>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</si>
  <si>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</si>
  <si>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</si>
  <si>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</si>
  <si>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</si>
  <si>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</si>
  <si>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</si>
  <si>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</si>
  <si>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</si>
  <si>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</si>
  <si>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</si>
  <si>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</si>
  <si>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</si>
  <si>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</si>
  <si>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</si>
  <si>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</si>
  <si>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</si>
  <si>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</si>
  <si>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</si>
  <si>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</si>
  <si>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</si>
  <si>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</si>
  <si>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</si>
  <si>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</si>
  <si>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</si>
  <si>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</si>
  <si>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</si>
  <si>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</si>
  <si>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</si>
  <si>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</si>
  <si>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</si>
  <si>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</si>
  <si>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</si>
  <si>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</si>
  <si>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</si>
  <si>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</si>
  <si>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</si>
  <si>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</si>
  <si>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</si>
  <si>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</si>
  <si>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</si>
  <si>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</si>
  <si>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</si>
  <si>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</si>
  <si>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</si>
  <si>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</si>
  <si>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</si>
  <si>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</si>
  <si>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</si>
  <si>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</si>
  <si>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</si>
  <si>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</si>
  <si>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</si>
  <si>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</si>
  <si>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</si>
  <si>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</si>
  <si>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</si>
  <si>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</si>
  <si>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</si>
  <si>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</si>
  <si>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</si>
  <si>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</si>
  <si>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</si>
  <si>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</si>
  <si>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</si>
  <si>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</si>
  <si>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</si>
  <si>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</si>
  <si>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</si>
  <si>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</si>
  <si>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</si>
  <si>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</si>
  <si>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</si>
  <si>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</si>
  <si>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</si>
  <si>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</si>
  <si>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</si>
  <si>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</si>
  <si>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</si>
  <si>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</si>
  <si>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</si>
  <si>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</si>
  <si>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</si>
  <si>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</si>
  <si>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</si>
  <si>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</si>
  <si>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</si>
  <si>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</si>
  <si>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</si>
  <si>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</si>
  <si>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</si>
  <si>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</si>
  <si>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</si>
  <si>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</si>
  <si>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</si>
  <si>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</si>
  <si>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</si>
  <si>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</si>
  <si>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</si>
  <si>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</si>
  <si>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</si>
  <si>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</si>
  <si>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</si>
  <si>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</si>
  <si>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</si>
  <si>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</si>
  <si>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</si>
  <si>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</si>
  <si>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</si>
  <si>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</si>
  <si>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</si>
  <si>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</si>
  <si>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</si>
  <si>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</si>
  <si>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</si>
  <si>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</si>
  <si>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</si>
  <si>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</si>
  <si>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</si>
  <si>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</si>
  <si>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</si>
  <si>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</si>
  <si>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</si>
  <si>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</si>
  <si>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</si>
  <si>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</si>
  <si>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</si>
  <si>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</si>
  <si>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</si>
  <si>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</si>
  <si>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</si>
  <si>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</si>
  <si>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</si>
  <si>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</si>
  <si>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</si>
  <si>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</si>
  <si>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</si>
  <si>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</si>
  <si>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</si>
  <si>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</si>
  <si>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</si>
  <si>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</si>
  <si>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</si>
  <si>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</si>
  <si>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</si>
  <si>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</si>
  <si>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</si>
  <si>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</si>
  <si>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</si>
  <si>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</si>
  <si>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</si>
  <si>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</si>
  <si>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</si>
  <si>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</si>
  <si>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</si>
  <si>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</si>
  <si>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</si>
  <si>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</si>
  <si>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</si>
  <si>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</si>
  <si>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</si>
  <si>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</si>
  <si>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</si>
  <si>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</si>
  <si>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</si>
  <si>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</si>
  <si>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</si>
  <si>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</si>
  <si>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</si>
  <si>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</si>
  <si>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</si>
  <si>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</si>
  <si>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</si>
  <si>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</si>
  <si>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</si>
  <si>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</si>
  <si>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</si>
  <si>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</si>
  <si>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</si>
  <si>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</si>
  <si>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</si>
  <si>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</si>
  <si>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</si>
  <si>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</si>
  <si>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</si>
  <si>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</si>
  <si>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</si>
  <si>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</si>
  <si>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</si>
  <si>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</si>
  <si>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</si>
  <si>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</si>
  <si>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</si>
  <si>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</si>
  <si>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</si>
  <si>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</si>
  <si>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</si>
  <si>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</si>
  <si>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</si>
  <si>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</si>
  <si>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</si>
  <si>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</si>
  <si>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</si>
  <si>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</si>
  <si>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</si>
  <si>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</si>
  <si>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</si>
  <si>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</si>
  <si>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</si>
  <si>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</si>
  <si>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</si>
  <si>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</si>
  <si>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</si>
  <si>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</si>
  <si>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</si>
  <si>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</si>
  <si>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</si>
  <si>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</si>
  <si>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</si>
  <si>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</si>
  <si>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</si>
  <si>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</si>
  <si>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</si>
  <si>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</si>
  <si>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</si>
  <si>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</si>
  <si>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</si>
  <si>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</si>
  <si>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</si>
  <si>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</si>
  <si>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</si>
  <si>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</si>
  <si>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</si>
  <si>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</si>
  <si>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</si>
  <si>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</si>
  <si>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</si>
  <si>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</si>
  <si>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</si>
  <si>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</si>
  <si>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</si>
  <si>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</si>
  <si>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</si>
  <si>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</si>
  <si>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</si>
  <si>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</si>
  <si>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</si>
  <si>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</si>
  <si>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</si>
  <si>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</si>
  <si>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</si>
  <si>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</si>
  <si>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</si>
  <si>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</si>
  <si>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</si>
  <si>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</si>
  <si>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</si>
  <si>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</si>
  <si>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</si>
  <si>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</si>
  <si>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</si>
  <si>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</si>
  <si>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</si>
  <si>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</si>
  <si>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</si>
  <si>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</si>
  <si>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</si>
  <si>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</si>
  <si>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</si>
  <si>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</si>
  <si>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</si>
  <si>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</si>
  <si>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</si>
  <si>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</si>
  <si>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</si>
  <si>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</si>
  <si>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</si>
  <si>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</si>
  <si>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</si>
  <si>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</si>
  <si>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</si>
  <si>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</si>
  <si>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</si>
  <si>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</si>
  <si>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</si>
  <si>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</si>
  <si>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</si>
  <si>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</si>
  <si>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</si>
  <si>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</si>
  <si>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</si>
  <si>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</si>
  <si>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</si>
  <si>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</si>
  <si>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</si>
  <si>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</si>
  <si>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</si>
  <si>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</si>
  <si>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</si>
  <si>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</si>
  <si>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</si>
  <si>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</si>
  <si>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</si>
  <si>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</si>
  <si>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</si>
  <si>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</si>
  <si>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</si>
  <si>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</si>
  <si>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</si>
  <si>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</si>
  <si>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</si>
  <si>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</si>
  <si>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</si>
  <si>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</si>
  <si>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</si>
  <si>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</si>
  <si>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</si>
  <si>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</si>
  <si>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</si>
  <si>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</si>
  <si>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</si>
  <si>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</si>
  <si>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</si>
  <si>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</si>
  <si>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</si>
  <si>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</si>
  <si>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</si>
  <si>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</si>
  <si>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</si>
  <si>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</si>
  <si>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</si>
  <si>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</si>
  <si>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</si>
  <si>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</si>
  <si>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</si>
  <si>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</si>
  <si>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</si>
  <si>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</si>
  <si>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</si>
  <si>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</si>
  <si>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</si>
  <si>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</si>
  <si>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</si>
  <si>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</si>
  <si>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</si>
  <si>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</si>
  <si>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</si>
  <si>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</si>
  <si>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</si>
  <si>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</si>
  <si>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</si>
  <si>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</si>
  <si>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</si>
  <si>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</si>
  <si>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</si>
  <si>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</si>
  <si>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</si>
  <si>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</si>
  <si>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</si>
  <si>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</si>
  <si>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</si>
  <si>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</si>
  <si>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</si>
  <si>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</si>
  <si>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</si>
  <si>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</si>
  <si>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</si>
  <si>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</si>
  <si>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</si>
  <si>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</si>
  <si>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</si>
  <si>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</si>
  <si>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</si>
  <si>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</si>
  <si>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</si>
  <si>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</si>
  <si>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</si>
  <si>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</si>
  <si>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</si>
  <si>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</si>
  <si>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</si>
  <si>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</si>
  <si>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</si>
  <si>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</si>
  <si>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</si>
  <si>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</si>
  <si>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</si>
  <si>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</si>
  <si>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</si>
  <si>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</si>
  <si>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</si>
  <si>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</si>
  <si>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</si>
  <si>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</si>
  <si>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</si>
  <si>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</si>
  <si>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</si>
  <si>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</si>
  <si>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</si>
  <si>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</si>
  <si>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</si>
  <si>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</si>
  <si>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</si>
  <si>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</si>
  <si>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</si>
  <si>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</si>
  <si>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</si>
  <si>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</si>
  <si>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</si>
  <si>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</si>
  <si>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</si>
  <si>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</si>
  <si>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</si>
  <si>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</si>
  <si>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</si>
  <si>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</si>
  <si>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</si>
  <si>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</si>
  <si>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</si>
  <si>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</si>
  <si>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</si>
  <si>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</si>
  <si>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</si>
  <si>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</si>
  <si>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</si>
  <si>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</si>
  <si>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</si>
  <si>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</si>
  <si>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</si>
  <si>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</si>
  <si>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</si>
  <si>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</si>
  <si>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</si>
  <si>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</si>
  <si>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</si>
  <si>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</si>
  <si>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</si>
  <si>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</si>
  <si>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</si>
  <si>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</si>
  <si>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</si>
  <si>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</si>
  <si>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</si>
  <si>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</si>
  <si>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</si>
  <si>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</si>
  <si>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</si>
  <si>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</si>
  <si>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</si>
  <si>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</si>
  <si>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</si>
  <si>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</si>
  <si>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</si>
  <si>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</si>
  <si>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</si>
  <si>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</si>
  <si>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</si>
  <si>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</si>
  <si>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</si>
  <si>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</si>
  <si>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</si>
  <si>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</si>
  <si>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</si>
  <si>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</si>
  <si>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</si>
  <si>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</si>
  <si>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</si>
  <si>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</si>
  <si>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</si>
  <si>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</si>
  <si>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</si>
  <si>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</si>
  <si>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</si>
  <si>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</si>
  <si>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</si>
  <si>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</si>
  <si>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</si>
  <si>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</si>
  <si>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</si>
  <si>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</si>
  <si>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</si>
  <si>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</si>
  <si>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</si>
  <si>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</si>
  <si>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</si>
  <si>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</si>
  <si>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</si>
  <si>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</si>
  <si>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</si>
  <si>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</si>
  <si>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</si>
  <si>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</si>
  <si>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</si>
  <si>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</si>
  <si>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</si>
  <si>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</si>
  <si>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</si>
  <si>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</si>
  <si>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</si>
  <si>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</si>
  <si>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</si>
  <si>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</si>
  <si>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</si>
  <si>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</si>
  <si>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</si>
  <si>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</si>
  <si>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</si>
  <si>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</si>
  <si>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</si>
  <si>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</si>
  <si>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</si>
  <si>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</si>
  <si>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</si>
  <si>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</si>
  <si>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</si>
  <si>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</si>
  <si>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</si>
  <si>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</si>
  <si>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</si>
  <si>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</si>
  <si>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</si>
  <si>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</si>
  <si>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</si>
  <si>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</si>
  <si>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</si>
  <si>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</si>
  <si>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</si>
  <si>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</si>
  <si>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</si>
  <si>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</si>
  <si>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</si>
  <si>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</si>
  <si>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</si>
  <si>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</si>
  <si>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</si>
  <si>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</si>
  <si>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</si>
  <si>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</si>
  <si>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</si>
  <si>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</si>
  <si>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</si>
  <si>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</si>
  <si>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</si>
  <si>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</si>
  <si>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</si>
  <si>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</si>
  <si>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</si>
  <si>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</si>
  <si>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</si>
  <si>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</si>
  <si>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</si>
  <si>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</si>
  <si>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</si>
  <si>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</si>
  <si>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</si>
  <si>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</si>
  <si>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</si>
  <si>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</si>
  <si>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</si>
  <si>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</si>
  <si>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</si>
  <si>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</si>
  <si>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</si>
  <si>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</si>
  <si>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</si>
  <si>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</si>
  <si>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</si>
  <si>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</si>
  <si>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</si>
  <si>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</si>
  <si>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</si>
  <si>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</si>
  <si>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</si>
  <si>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</si>
  <si>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</si>
  <si>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</si>
  <si>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</si>
  <si>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</si>
  <si>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</si>
  <si>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</si>
  <si>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</si>
  <si>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</si>
  <si>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</si>
  <si>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</si>
  <si>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</si>
  <si>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</si>
  <si>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</si>
  <si>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</si>
  <si>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</si>
  <si>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</si>
  <si>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</si>
  <si>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</si>
  <si>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</si>
  <si>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</si>
  <si>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</si>
  <si>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</si>
  <si>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</si>
  <si>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</si>
  <si>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</si>
  <si>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</si>
  <si>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</si>
  <si>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</si>
  <si>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</si>
  <si>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</si>
  <si>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</si>
  <si>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</si>
  <si>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</si>
  <si>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</si>
  <si>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</si>
  <si>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</si>
  <si>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</si>
  <si>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</si>
  <si>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</si>
  <si>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</si>
  <si>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</si>
  <si>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</si>
  <si>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</si>
  <si>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</si>
  <si>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</si>
  <si>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</si>
  <si>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</si>
  <si>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</si>
  <si>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</si>
  <si>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</si>
  <si>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</si>
  <si>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</si>
  <si>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</si>
  <si>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</si>
  <si>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</si>
  <si>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</si>
  <si>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</si>
  <si>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</si>
  <si>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</si>
  <si>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</si>
  <si>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</si>
  <si>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</si>
  <si>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</si>
  <si>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</si>
  <si>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</si>
  <si>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</si>
  <si>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</si>
  <si>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</si>
  <si>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</si>
  <si>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</si>
  <si>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</si>
  <si>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</si>
  <si>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</si>
  <si>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</si>
  <si>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</si>
  <si>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</si>
  <si>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</si>
  <si>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</si>
  <si>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</si>
  <si>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</si>
  <si>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</si>
  <si>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</si>
  <si>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</si>
  <si>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</si>
  <si>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</si>
  <si>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</si>
  <si>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</si>
  <si>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</si>
  <si>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</si>
  <si>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</si>
  <si>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</si>
  <si>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</si>
  <si>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</si>
  <si>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</si>
  <si>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</si>
  <si>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</si>
  <si>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</si>
  <si>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</si>
  <si>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</si>
  <si>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</si>
  <si>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</si>
  <si>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</si>
  <si>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</si>
  <si>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</si>
  <si>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</si>
  <si>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</si>
  <si>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</si>
  <si>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</si>
  <si>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</si>
  <si>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</si>
  <si>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</si>
  <si>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</si>
  <si>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</si>
  <si>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</si>
  <si>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</si>
  <si>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</si>
  <si>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</si>
  <si>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</si>
  <si>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</si>
  <si>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</si>
  <si>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</si>
  <si>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</si>
  <si>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</si>
  <si>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</si>
  <si>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</si>
  <si>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</si>
  <si>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</si>
  <si>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</si>
  <si>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</si>
  <si>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</si>
  <si>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</si>
  <si>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</si>
  <si>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</si>
  <si>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</si>
  <si>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</si>
  <si>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</si>
  <si>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</si>
  <si>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</si>
  <si>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</si>
  <si>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</si>
  <si>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</si>
  <si>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</si>
  <si>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</si>
  <si>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</si>
  <si>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</si>
  <si>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</si>
  <si>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</si>
  <si>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</si>
  <si>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</si>
  <si>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</si>
  <si>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</si>
  <si>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</si>
  <si>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</si>
  <si>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</si>
  <si>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</si>
  <si>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</si>
  <si>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</si>
  <si>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</si>
  <si>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</si>
  <si>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</si>
  <si>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</si>
  <si>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</si>
  <si>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</si>
  <si>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</si>
  <si>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</si>
  <si>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</si>
  <si>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</si>
  <si>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</si>
  <si>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</si>
  <si>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</si>
  <si>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</si>
  <si>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</si>
  <si>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</si>
  <si>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</si>
  <si>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</si>
  <si>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</si>
  <si>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</si>
  <si>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</si>
  <si>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</si>
  <si>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</si>
  <si>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</si>
  <si>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</si>
  <si>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</si>
  <si>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</si>
  <si>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</si>
  <si>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</si>
  <si>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</si>
  <si>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</si>
  <si>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</si>
  <si>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</si>
  <si>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</si>
  <si>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</si>
  <si>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</si>
  <si>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</si>
  <si>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</si>
  <si>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</si>
  <si>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</si>
  <si>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</si>
  <si>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</si>
  <si>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</si>
  <si>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</si>
  <si>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</si>
  <si>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</si>
  <si>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</si>
  <si>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</si>
  <si>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</si>
  <si>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</si>
  <si>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</si>
  <si>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</si>
  <si>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</si>
  <si>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</si>
  <si>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</si>
  <si>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</si>
  <si>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</si>
  <si>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</si>
  <si>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</si>
  <si>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</si>
  <si>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</si>
  <si>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</si>
  <si>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</si>
  <si>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</si>
  <si>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</si>
  <si>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</si>
  <si>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</si>
  <si>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</si>
  <si>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</si>
  <si>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</si>
  <si>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</si>
  <si>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</si>
  <si>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</si>
  <si>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</si>
  <si>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</si>
  <si>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</si>
  <si>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</si>
  <si>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</si>
  <si>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</si>
  <si>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</si>
  <si>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</si>
  <si>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</si>
  <si>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</si>
  <si>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</si>
  <si>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</si>
  <si>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</si>
  <si>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</si>
  <si>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</si>
  <si>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</si>
  <si>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</si>
  <si>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</si>
  <si>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</si>
  <si>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</si>
  <si>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</si>
  <si>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</si>
  <si>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</si>
  <si>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</si>
  <si>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</si>
  <si>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</si>
  <si>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</si>
  <si>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</si>
  <si>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</si>
  <si>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</si>
  <si>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</si>
  <si>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</si>
  <si>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</si>
  <si>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</si>
  <si>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</si>
  <si>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</si>
  <si>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</si>
  <si>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</si>
  <si>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</si>
  <si>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</si>
  <si>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</si>
  <si>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</si>
  <si>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</si>
  <si>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</si>
  <si>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</si>
  <si>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</si>
  <si>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</si>
  <si>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</si>
  <si>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</si>
  <si>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</si>
  <si>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</si>
  <si>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</si>
  <si>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</si>
  <si>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</si>
  <si>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</si>
  <si>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</si>
  <si>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</si>
  <si>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</si>
  <si>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</si>
  <si>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</si>
  <si>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</si>
  <si>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</si>
  <si>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</si>
  <si>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</si>
  <si>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</si>
  <si>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</si>
  <si>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</si>
  <si>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</si>
  <si>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</si>
  <si>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</si>
  <si>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</si>
  <si>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</si>
  <si>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</si>
  <si>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</si>
  <si>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</si>
  <si>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</si>
  <si>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</si>
  <si>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</si>
  <si>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</si>
  <si>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</si>
  <si>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</si>
  <si>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</si>
  <si>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</si>
  <si>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</si>
  <si>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</si>
  <si>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</si>
  <si>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</si>
  <si>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</si>
  <si>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</si>
  <si>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</si>
  <si>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</si>
  <si>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</si>
  <si>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</si>
  <si>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</si>
  <si>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</si>
  <si>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</si>
  <si>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</si>
  <si>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</si>
  <si>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</si>
  <si>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</si>
  <si>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</si>
  <si>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</si>
  <si>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</si>
  <si>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</si>
  <si>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</si>
  <si>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</si>
  <si>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</si>
  <si>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</si>
  <si>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</si>
  <si>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</si>
  <si>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</si>
  <si>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</si>
  <si>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</si>
  <si>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</si>
  <si>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</si>
  <si>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</si>
  <si>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</si>
  <si>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</si>
  <si>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</si>
  <si>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</si>
  <si>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</si>
  <si>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</si>
  <si>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</si>
  <si>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</si>
  <si>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</si>
  <si>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</si>
  <si>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</si>
  <si>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</si>
  <si>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</si>
  <si>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</si>
  <si>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</si>
  <si>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</si>
  <si>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</si>
  <si>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</si>
  <si>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</si>
  <si>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</si>
  <si>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</si>
  <si>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</si>
  <si>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</si>
  <si>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</si>
  <si>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</si>
  <si>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</si>
  <si>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</si>
  <si>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</si>
  <si>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</si>
  <si>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</si>
  <si>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</si>
  <si>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</si>
  <si>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</si>
  <si>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</si>
  <si>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</si>
  <si>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</si>
  <si>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</si>
  <si>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</si>
  <si>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</si>
  <si>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</si>
  <si>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</si>
  <si>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</si>
  <si>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</si>
  <si>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</si>
  <si>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</si>
  <si>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</si>
  <si>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</si>
  <si>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</si>
  <si>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</si>
  <si>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</si>
  <si>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</si>
  <si>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</si>
  <si>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</si>
  <si>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</si>
  <si>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</si>
  <si>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</si>
  <si>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</si>
  <si>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</si>
  <si>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</si>
  <si>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</si>
  <si>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</si>
  <si>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</si>
  <si>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</si>
  <si>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</si>
  <si>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</si>
  <si>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</si>
  <si>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</si>
  <si>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</si>
  <si>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</si>
  <si>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</si>
  <si>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</si>
  <si>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</si>
  <si>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</si>
  <si>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</si>
  <si>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</si>
  <si>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</si>
  <si>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</si>
  <si>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</si>
  <si>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</si>
  <si>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</si>
  <si>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</si>
  <si>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</si>
  <si>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</si>
  <si>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</si>
  <si>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</si>
  <si>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</si>
  <si>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</si>
  <si>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</si>
  <si>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</si>
  <si>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</si>
  <si>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</si>
  <si>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</si>
  <si>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</si>
  <si>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</si>
  <si>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</si>
  <si>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</si>
  <si>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</si>
  <si>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</si>
  <si>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</si>
  <si>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</si>
  <si>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</si>
  <si>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</si>
  <si>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</si>
  <si>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</si>
  <si>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</si>
  <si>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</si>
  <si>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</si>
  <si>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</si>
  <si>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</si>
  <si>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</si>
  <si>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</si>
  <si>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</si>
  <si>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</si>
  <si>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</si>
  <si>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</si>
  <si>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</si>
  <si>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</si>
  <si>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</si>
  <si>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</si>
  <si>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</si>
  <si>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</si>
  <si>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</si>
  <si>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</si>
  <si>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</si>
  <si>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</si>
  <si>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</si>
  <si>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</si>
  <si>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</si>
  <si>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</si>
  <si>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</si>
  <si>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</si>
  <si>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</si>
  <si>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</si>
  <si>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</si>
  <si>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</si>
  <si>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</si>
  <si>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</si>
  <si>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</si>
  <si>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</si>
  <si>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</si>
  <si>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</si>
  <si>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</si>
  <si>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</si>
  <si>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</si>
  <si>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</si>
  <si>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</si>
  <si>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</si>
  <si>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</si>
  <si>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</si>
  <si>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</si>
  <si>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</si>
  <si>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</si>
  <si>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</si>
  <si>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</si>
  <si>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</si>
  <si>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</si>
  <si>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</si>
  <si>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</si>
  <si>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</si>
  <si>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</si>
  <si>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</si>
  <si>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</si>
  <si>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</si>
  <si>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</si>
  <si>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</si>
  <si>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</si>
  <si>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</si>
  <si>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</si>
  <si>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</si>
  <si>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</si>
  <si>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</si>
  <si>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</si>
  <si>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</si>
  <si>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</si>
  <si>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</si>
  <si>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</si>
  <si>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</si>
  <si>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</si>
  <si>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</si>
  <si>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</si>
  <si>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</si>
  <si>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</si>
  <si>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</si>
  <si>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</si>
  <si>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</si>
  <si>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</si>
  <si>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</si>
  <si>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</si>
  <si>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</si>
  <si>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</si>
  <si>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</si>
  <si>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</si>
  <si>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</si>
  <si>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</si>
  <si>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</si>
  <si>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</si>
  <si>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</si>
  <si>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</si>
  <si>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</si>
  <si>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</si>
  <si>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</si>
  <si>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</si>
  <si>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</si>
  <si>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</si>
  <si>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</si>
  <si>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</si>
  <si>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</si>
  <si>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</si>
  <si>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</si>
  <si>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</si>
  <si>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</si>
  <si>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</si>
  <si>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</si>
  <si>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</si>
  <si>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</si>
  <si>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</si>
  <si>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</si>
  <si>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</si>
  <si>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</si>
  <si>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</si>
  <si>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</si>
  <si>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</si>
  <si>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</si>
  <si>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</si>
  <si>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</si>
  <si>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</si>
  <si>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</si>
  <si>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</si>
  <si>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</si>
  <si>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</si>
  <si>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</si>
  <si>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</si>
  <si>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</si>
  <si>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</si>
  <si>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</si>
  <si>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</si>
  <si>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</si>
  <si>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</si>
  <si>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</si>
  <si>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</si>
  <si>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</si>
  <si>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</si>
  <si>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</si>
  <si>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</si>
  <si>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</si>
  <si>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</si>
  <si>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</si>
  <si>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</si>
  <si>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</si>
  <si>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</si>
  <si>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</si>
  <si>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</si>
  <si>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</si>
  <si>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</si>
  <si>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</si>
  <si>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</si>
  <si>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</si>
  <si>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</si>
  <si>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</si>
  <si>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</si>
  <si>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</si>
  <si>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</si>
  <si>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</si>
  <si>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</si>
  <si>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</si>
  <si>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</si>
  <si>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</si>
  <si>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</si>
  <si>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</si>
  <si>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</si>
  <si>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</si>
  <si>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</si>
  <si>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</si>
  <si>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</si>
  <si>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</si>
  <si>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</si>
  <si>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</si>
  <si>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</si>
  <si>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</si>
  <si>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</si>
  <si>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</si>
  <si>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</si>
  <si>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</si>
  <si>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</si>
  <si>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</si>
  <si>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</si>
  <si>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</si>
  <si>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</si>
  <si>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</si>
  <si>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</si>
  <si>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</si>
  <si>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</si>
  <si>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</si>
  <si>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</si>
  <si>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</si>
  <si>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</si>
  <si>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</si>
  <si>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</si>
  <si>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</si>
  <si>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</si>
  <si>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</si>
  <si>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</si>
  <si>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</si>
  <si>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</si>
  <si>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</si>
  <si>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</si>
  <si>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</si>
  <si>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</si>
  <si>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</si>
  <si>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</si>
  <si>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</si>
  <si>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</si>
  <si>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</si>
  <si>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</si>
  <si>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</si>
  <si>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</si>
  <si>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</si>
  <si>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</si>
  <si>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</si>
  <si>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</si>
  <si>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</si>
  <si>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</si>
  <si>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</si>
  <si>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</si>
  <si>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</si>
  <si>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</si>
  <si>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</si>
  <si>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</si>
  <si>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</si>
  <si>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</si>
  <si>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</si>
  <si>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</si>
  <si>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</si>
  <si>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</si>
  <si>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</si>
  <si>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</si>
  <si>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</si>
  <si>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</si>
  <si>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</si>
  <si>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</si>
  <si>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</si>
  <si>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</si>
  <si>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</si>
  <si>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</si>
  <si>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</si>
  <si>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</si>
  <si>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</si>
  <si>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</si>
  <si>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</si>
  <si>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</si>
  <si>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</si>
  <si>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</si>
  <si>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</si>
  <si>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</si>
  <si>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</si>
  <si>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</si>
  <si>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</si>
  <si>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</si>
  <si>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</si>
  <si>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</si>
  <si>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</si>
  <si>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</si>
  <si>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</si>
  <si>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</si>
  <si>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</si>
  <si>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</si>
  <si>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</si>
  <si>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</si>
  <si>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</si>
  <si>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</si>
  <si>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</si>
  <si>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</si>
  <si>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</si>
  <si>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</si>
  <si>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</si>
  <si>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</si>
  <si>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</si>
  <si>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</si>
  <si>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</si>
  <si>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</si>
  <si>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</si>
  <si>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</si>
  <si>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</si>
  <si>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</si>
  <si>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</si>
  <si>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</si>
  <si>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</si>
  <si>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</si>
  <si>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</si>
  <si>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</si>
  <si>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</si>
  <si>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</si>
  <si>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</si>
  <si>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</si>
  <si>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</si>
  <si>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</si>
  <si>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</si>
  <si>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</si>
  <si>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</si>
  <si>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</si>
  <si>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</si>
  <si>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</si>
  <si>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</si>
  <si>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</si>
  <si>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</si>
  <si>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</si>
  <si>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</si>
  <si>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</si>
  <si>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</si>
  <si>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</si>
  <si>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</si>
  <si>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</si>
  <si>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</si>
  <si>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</si>
  <si>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</si>
  <si>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</si>
  <si>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</si>
  <si>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</si>
  <si>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</si>
  <si>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</si>
  <si>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</si>
  <si>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</si>
  <si>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</si>
  <si>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</si>
  <si>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</si>
  <si>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</si>
  <si>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</si>
  <si>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</si>
  <si>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</si>
  <si>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</si>
  <si>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</si>
  <si>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</si>
  <si>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</si>
  <si>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</si>
  <si>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</si>
  <si>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</si>
  <si>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</si>
  <si>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</si>
  <si>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</si>
  <si>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</si>
  <si>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</si>
  <si>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</si>
  <si>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</si>
  <si>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</si>
  <si>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</si>
  <si>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</si>
  <si>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</si>
  <si>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</si>
  <si>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</si>
  <si>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</si>
  <si>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</si>
  <si>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</si>
  <si>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</si>
  <si>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</si>
  <si>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</si>
  <si>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</si>
  <si>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</si>
  <si>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</si>
  <si>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</si>
  <si>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</si>
  <si>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</si>
  <si>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</si>
  <si>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</si>
  <si>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</si>
  <si>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</si>
  <si>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</si>
  <si>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</si>
  <si>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</si>
  <si>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</si>
  <si>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</si>
  <si>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</si>
  <si>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</si>
  <si>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</si>
  <si>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</si>
  <si>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</si>
  <si>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</si>
  <si>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</si>
  <si>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</si>
  <si>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</si>
  <si>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</si>
  <si>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</si>
  <si>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</si>
  <si>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</si>
  <si>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</si>
  <si>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</si>
  <si>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</si>
  <si>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</si>
  <si>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</si>
  <si>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</si>
  <si>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</si>
  <si>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</si>
  <si>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</si>
  <si>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</si>
  <si>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</si>
  <si>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</si>
  <si>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</si>
  <si>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</si>
  <si>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</si>
  <si>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</si>
  <si>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</si>
  <si>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</si>
  <si>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</si>
  <si>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</si>
  <si>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</si>
  <si>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</si>
  <si>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</si>
  <si>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</si>
  <si>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</si>
  <si>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</si>
  <si>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</si>
  <si>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</si>
  <si>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</si>
  <si>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</si>
  <si>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</si>
  <si>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</si>
  <si>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</si>
  <si>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</si>
  <si>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</si>
  <si>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</si>
  <si>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</si>
  <si>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</si>
  <si>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</si>
  <si>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</si>
  <si>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</si>
  <si>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</si>
  <si>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</si>
  <si>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</si>
  <si>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</si>
  <si>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</si>
  <si>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</si>
  <si>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</si>
  <si>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</si>
  <si>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</si>
  <si>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</si>
  <si>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</si>
  <si>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</si>
  <si>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</si>
  <si>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</si>
  <si>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</si>
  <si>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</si>
  <si>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</si>
  <si>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</si>
  <si>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</si>
  <si>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</si>
  <si>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</si>
  <si>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</si>
  <si>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</si>
  <si>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</si>
  <si>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</si>
  <si>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</si>
  <si>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</si>
  <si>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</si>
  <si>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</si>
  <si>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</si>
  <si>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</si>
  <si>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</si>
  <si>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</si>
  <si>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</si>
  <si>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</si>
  <si>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</si>
  <si>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</si>
  <si>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</si>
  <si>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</si>
  <si>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</si>
  <si>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</si>
  <si>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</si>
  <si>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</si>
  <si>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</si>
  <si>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</si>
  <si>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</si>
  <si>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</si>
  <si>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</si>
  <si>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</si>
  <si>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</si>
  <si>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</si>
  <si>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</si>
  <si>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</si>
  <si>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</si>
  <si>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</si>
  <si>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</si>
  <si>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</si>
  <si>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</si>
  <si>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</si>
  <si>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</si>
  <si>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</si>
  <si>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</si>
  <si>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</si>
  <si>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</si>
  <si>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</si>
  <si>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</si>
  <si>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</si>
  <si>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</si>
  <si>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</si>
  <si>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</si>
  <si>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</si>
  <si>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</si>
  <si>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</si>
  <si>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</si>
  <si>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</si>
  <si>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</si>
  <si>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</si>
  <si>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</si>
  <si>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</si>
  <si>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</si>
  <si>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</si>
  <si>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</si>
  <si>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</si>
  <si>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</si>
  <si>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</si>
  <si>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</si>
  <si>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</si>
  <si>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</si>
  <si>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</si>
  <si>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</si>
  <si>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</si>
  <si>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</si>
  <si>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</si>
  <si>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</si>
  <si>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</si>
  <si>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</si>
  <si>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</si>
  <si>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</si>
  <si>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</si>
  <si>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</si>
  <si>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</si>
  <si>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</si>
  <si>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</si>
  <si>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</si>
  <si>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</si>
  <si>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</si>
  <si>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</si>
  <si>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</si>
  <si>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</si>
  <si>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</si>
  <si>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</si>
  <si>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</si>
  <si>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</si>
  <si>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</si>
  <si>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</si>
  <si>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</si>
  <si>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</si>
  <si>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</si>
  <si>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</si>
  <si>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</si>
  <si>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</si>
  <si>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</si>
  <si>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</si>
  <si>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</si>
  <si>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</si>
  <si>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</si>
  <si>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</si>
  <si>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</si>
  <si>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</si>
  <si>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</si>
  <si>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</si>
  <si>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</si>
  <si>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</si>
  <si>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</si>
  <si>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</si>
  <si>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</si>
  <si>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</si>
  <si>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</si>
  <si>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</si>
  <si>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</si>
  <si>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</si>
  <si>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</si>
  <si>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</si>
  <si>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</si>
  <si>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</si>
  <si>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</si>
  <si>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</si>
  <si>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</si>
  <si>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</si>
  <si>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</si>
  <si>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</si>
  <si>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</si>
  <si>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</si>
  <si>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</si>
  <si>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</si>
  <si>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</si>
  <si>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</si>
  <si>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</si>
  <si>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</si>
  <si>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</si>
  <si>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</si>
  <si>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</si>
  <si>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</si>
  <si>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</si>
  <si>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</si>
  <si>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</si>
  <si>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</si>
  <si>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</si>
  <si>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</si>
  <si>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</si>
  <si>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</si>
  <si>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</si>
  <si>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</si>
  <si>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</si>
  <si>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</si>
  <si>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</si>
  <si>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</si>
  <si>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</si>
  <si>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</si>
  <si>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</si>
  <si>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</si>
  <si>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</si>
  <si>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</si>
  <si>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</si>
  <si>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</si>
  <si>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</si>
  <si>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</si>
  <si>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</si>
  <si>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</si>
  <si>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</si>
  <si>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</si>
  <si>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</si>
  <si>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</si>
  <si>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</si>
  <si>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</si>
  <si>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</si>
  <si>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</si>
  <si>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</si>
  <si>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</si>
  <si>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</si>
  <si>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</si>
  <si>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</si>
  <si>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</si>
  <si>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</si>
  <si>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</si>
  <si>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</si>
  <si>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</si>
  <si>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</si>
  <si>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</si>
  <si>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</si>
  <si>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</si>
  <si>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</si>
  <si>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</si>
  <si>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</si>
  <si>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</si>
  <si>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</si>
  <si>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</si>
  <si>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</si>
  <si>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</si>
  <si>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</si>
  <si>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</si>
  <si>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</si>
  <si>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</si>
  <si>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</si>
  <si>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</si>
  <si>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</si>
  <si>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</si>
  <si>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</si>
  <si>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</si>
  <si>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</si>
  <si>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</si>
  <si>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</si>
  <si>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</si>
  <si>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</si>
  <si>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</si>
  <si>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</si>
  <si>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</si>
  <si>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</si>
  <si>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</si>
  <si>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</si>
  <si>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</si>
  <si>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</si>
  <si>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</si>
  <si>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</si>
  <si>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</si>
  <si>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</si>
  <si>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</si>
  <si>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</si>
  <si>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</si>
  <si>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</si>
  <si>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</si>
  <si>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</si>
  <si>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</si>
  <si>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</si>
  <si>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</si>
  <si>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</si>
  <si>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</si>
  <si>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</si>
  <si>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</si>
  <si>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</si>
  <si>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</si>
  <si>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</si>
  <si>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</si>
  <si>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</si>
  <si>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</si>
  <si>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</si>
  <si>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</si>
  <si>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</si>
  <si>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</si>
  <si>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</si>
  <si>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</si>
  <si>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</si>
  <si>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</si>
  <si>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</si>
  <si>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</si>
  <si>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</si>
  <si>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</si>
  <si>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</si>
  <si>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</si>
  <si>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</si>
  <si>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</si>
  <si>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</si>
  <si>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</si>
  <si>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</si>
  <si>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</si>
  <si>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</si>
  <si>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</si>
  <si>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</si>
  <si>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</si>
  <si>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</si>
  <si>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</si>
  <si>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</si>
  <si>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</si>
  <si>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</si>
  <si>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</si>
  <si>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</si>
  <si>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</si>
  <si>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</si>
  <si>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</si>
  <si>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</si>
  <si>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</si>
  <si>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</si>
  <si>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</si>
  <si>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</si>
  <si>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</si>
  <si>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</si>
  <si>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</si>
  <si>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</si>
  <si>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</si>
  <si>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</si>
  <si>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</si>
  <si>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</si>
  <si>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</si>
  <si>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</si>
  <si>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</si>
  <si>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</si>
  <si>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</si>
  <si>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</si>
  <si>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</si>
  <si>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</si>
  <si>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</si>
  <si>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</si>
  <si>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</si>
  <si>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</si>
  <si>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</si>
  <si>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</si>
  <si>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</si>
  <si>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</si>
  <si>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</si>
  <si>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</si>
  <si>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</si>
  <si>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</si>
  <si>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</si>
  <si>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</si>
  <si>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</si>
  <si>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</si>
  <si>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</si>
  <si>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</si>
  <si>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</si>
  <si>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</si>
  <si>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</si>
  <si>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</si>
  <si>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</si>
  <si>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</si>
  <si>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</si>
  <si>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</si>
  <si>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</si>
  <si>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</si>
  <si>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</si>
  <si>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</si>
  <si>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</si>
  <si>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</si>
  <si>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</si>
  <si>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</si>
  <si>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</si>
  <si>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</si>
  <si>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</si>
  <si>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</si>
  <si>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</si>
  <si>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</si>
  <si>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</si>
  <si>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</si>
  <si>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</si>
  <si>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</si>
  <si>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</si>
  <si>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</si>
  <si>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</si>
  <si>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</si>
  <si>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</si>
  <si>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</si>
  <si>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</si>
  <si>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</si>
  <si>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</si>
  <si>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</si>
  <si>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</si>
  <si>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</si>
  <si>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</si>
  <si>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</si>
  <si>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</si>
  <si>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</si>
  <si>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</si>
  <si>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</si>
  <si>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</si>
  <si>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</si>
  <si>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</si>
  <si>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</si>
  <si>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</si>
  <si>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</si>
  <si>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</si>
  <si>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</si>
  <si>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</si>
  <si>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</si>
  <si>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</si>
  <si>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</si>
  <si>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</si>
  <si>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</si>
  <si>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</si>
  <si>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</si>
  <si>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</si>
  <si>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</si>
  <si>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</si>
  <si>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</si>
  <si>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</si>
  <si>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</si>
  <si>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</si>
  <si>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</si>
  <si>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</si>
  <si>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</si>
  <si>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</si>
  <si>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</si>
  <si>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</si>
  <si>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</si>
  <si>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</si>
  <si>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</si>
  <si>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</si>
  <si>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</si>
  <si>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</si>
  <si>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</si>
  <si>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</si>
  <si>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</si>
  <si>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</si>
  <si>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</si>
  <si>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</si>
  <si>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</si>
  <si>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</si>
  <si>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</si>
  <si>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</si>
  <si>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</si>
  <si>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</si>
  <si>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</si>
  <si>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</si>
  <si>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</si>
  <si>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</si>
  <si>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</si>
  <si>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</si>
  <si>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</si>
  <si>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</si>
  <si>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</si>
  <si>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</si>
  <si>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</si>
  <si>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</si>
  <si>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</si>
  <si>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</si>
  <si>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</si>
  <si>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</si>
  <si>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</si>
  <si>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</si>
  <si>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</si>
  <si>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</si>
  <si>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</si>
  <si>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</si>
  <si>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</si>
  <si>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</si>
  <si>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</si>
  <si>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</si>
  <si>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</si>
  <si>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</si>
  <si>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</si>
  <si>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</si>
  <si>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</si>
  <si>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</si>
  <si>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</si>
  <si>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</si>
  <si>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</si>
  <si>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</si>
  <si>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</si>
  <si>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</si>
  <si>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</si>
  <si>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</si>
  <si>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</si>
  <si>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</si>
  <si>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</si>
  <si>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</si>
  <si>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</si>
  <si>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</si>
  <si>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</si>
  <si>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</si>
  <si>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</si>
  <si>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</si>
  <si>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</si>
  <si>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</si>
  <si>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</si>
  <si>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</si>
  <si>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</si>
  <si>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</si>
  <si>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</si>
  <si>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</si>
  <si>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</si>
  <si>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</si>
  <si>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</si>
  <si>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</si>
  <si>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</si>
  <si>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</si>
  <si>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</si>
  <si>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</si>
  <si>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</si>
  <si>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</si>
  <si>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</si>
  <si>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</si>
  <si>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</si>
  <si>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</si>
  <si>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</si>
  <si>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</si>
  <si>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</si>
  <si>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</si>
  <si>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</si>
  <si>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</si>
  <si>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</si>
  <si>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</si>
  <si>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</si>
  <si>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</si>
  <si>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</si>
  <si>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</si>
  <si>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</si>
  <si>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</si>
  <si>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</si>
  <si>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</si>
  <si>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</si>
  <si>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</si>
  <si>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</si>
  <si>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</si>
  <si>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</si>
  <si>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</si>
  <si>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</si>
  <si>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</si>
  <si>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</si>
  <si>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</si>
  <si>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</si>
  <si>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</si>
  <si>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</si>
  <si>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</si>
  <si>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</si>
  <si>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</si>
  <si>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</si>
  <si>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</si>
  <si>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</si>
  <si>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</si>
  <si>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</si>
  <si>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</si>
  <si>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</si>
  <si>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</si>
  <si>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</si>
  <si>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</si>
  <si>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</si>
  <si>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</si>
  <si>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</si>
  <si>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</si>
  <si>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</si>
  <si>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</si>
  <si>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</si>
  <si>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</si>
  <si>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</si>
  <si>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</si>
  <si>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</si>
  <si>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</si>
  <si>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</si>
  <si>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</si>
  <si>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</si>
  <si>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</si>
  <si>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</si>
  <si>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</si>
  <si>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</si>
  <si>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</si>
  <si>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</si>
  <si>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</si>
  <si>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</si>
  <si>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</si>
  <si>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</si>
  <si>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</si>
  <si>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</si>
  <si>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</si>
  <si>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</si>
  <si>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</si>
  <si>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</si>
  <si>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</si>
  <si>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</si>
  <si>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</si>
  <si>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</si>
  <si>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</si>
  <si>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</si>
  <si>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</si>
  <si>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</si>
  <si>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</si>
  <si>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</si>
  <si>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</si>
  <si>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</si>
  <si>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</si>
  <si>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</si>
  <si>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</si>
  <si>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</si>
  <si>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</si>
  <si>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</si>
  <si>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</si>
  <si>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</si>
  <si>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</si>
  <si>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</si>
  <si>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</si>
  <si>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</si>
  <si>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</si>
  <si>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</si>
  <si>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</si>
  <si>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</si>
  <si>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</si>
  <si>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</si>
  <si>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</si>
  <si>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</si>
  <si>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</si>
  <si>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</si>
  <si>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</si>
  <si>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</si>
  <si>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</si>
  <si>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</si>
  <si>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</si>
  <si>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</si>
  <si>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</si>
  <si>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</si>
  <si>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</si>
  <si>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</si>
  <si>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</si>
  <si>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</si>
  <si>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</si>
  <si>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</si>
  <si>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</si>
  <si>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</si>
  <si>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</si>
  <si>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</si>
  <si>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</si>
  <si>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</si>
  <si>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</si>
  <si>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</si>
  <si>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</si>
  <si>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</si>
  <si>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</si>
  <si>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</si>
  <si>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</si>
  <si>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</si>
  <si>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</si>
  <si>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</si>
  <si>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</si>
  <si>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</si>
  <si>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</si>
  <si>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</si>
  <si>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</si>
  <si>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</si>
  <si>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</si>
  <si>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</si>
  <si>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</si>
  <si>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</si>
  <si>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</si>
  <si>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</si>
  <si>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</si>
  <si>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</si>
  <si>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</si>
  <si>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</si>
  <si>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</si>
  <si>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</si>
  <si>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</si>
  <si>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</si>
  <si>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</si>
  <si>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</si>
  <si>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</si>
  <si>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</si>
  <si>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</si>
  <si>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</si>
  <si>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</si>
  <si>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</si>
  <si>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</si>
  <si>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</si>
  <si>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</si>
  <si>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</si>
  <si>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</si>
  <si>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</si>
  <si>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</si>
  <si>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</si>
  <si>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</si>
  <si>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</si>
  <si>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</si>
  <si>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</si>
  <si>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</si>
  <si>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</si>
  <si>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</si>
  <si>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</si>
  <si>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</si>
  <si>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</si>
  <si>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</si>
  <si>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</si>
  <si>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</si>
  <si>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</si>
  <si>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</si>
  <si>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</si>
  <si>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</si>
  <si>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</si>
  <si>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</si>
  <si>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</si>
  <si>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</si>
  <si>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</si>
  <si>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</si>
  <si>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</si>
  <si>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</si>
  <si>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</si>
  <si>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</si>
  <si>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</si>
  <si>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</si>
  <si>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</si>
  <si>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</si>
  <si>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</si>
  <si>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</si>
  <si>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</si>
  <si>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</si>
  <si>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</si>
  <si>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</si>
  <si>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</si>
  <si>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</si>
  <si>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</si>
  <si>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</si>
  <si>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</si>
  <si>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</si>
  <si>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</si>
  <si>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</si>
  <si>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</si>
  <si>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</si>
  <si>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</si>
  <si>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</si>
  <si>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</si>
  <si>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</si>
  <si>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</si>
  <si>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</si>
  <si>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</si>
  <si>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</si>
  <si>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</si>
  <si>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</si>
  <si>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</si>
  <si>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</si>
  <si>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</si>
  <si>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</si>
  <si>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</si>
  <si>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</si>
  <si>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</si>
  <si>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</si>
  <si>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</si>
  <si>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</si>
  <si>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</si>
  <si>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</si>
  <si>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</si>
  <si>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</si>
  <si>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</si>
  <si>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</si>
  <si>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</si>
  <si>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</si>
  <si>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</si>
  <si>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</si>
  <si>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</si>
  <si>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</si>
  <si>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</si>
  <si>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</si>
  <si>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</si>
  <si>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</si>
  <si>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</si>
  <si>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</si>
  <si>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</si>
  <si>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</si>
  <si>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</si>
  <si>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</si>
  <si>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</si>
  <si>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</si>
  <si>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</si>
  <si>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</si>
  <si>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</si>
  <si>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</si>
  <si>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</si>
  <si>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</si>
  <si>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</si>
  <si>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</si>
  <si>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</si>
  <si>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</si>
  <si>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</si>
  <si>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</si>
  <si>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</si>
  <si>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</si>
  <si>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</si>
  <si>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</si>
  <si>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</si>
  <si>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</si>
  <si>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</si>
  <si>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</si>
  <si>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</si>
  <si>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</si>
  <si>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</si>
  <si>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</si>
  <si>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</si>
  <si>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</si>
  <si>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</si>
  <si>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</si>
  <si>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</si>
  <si>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</si>
  <si>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</si>
  <si>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</si>
  <si>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</si>
  <si>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</si>
  <si>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</si>
  <si>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</si>
  <si>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</si>
  <si>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</si>
  <si>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</si>
  <si>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</si>
  <si>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</si>
  <si>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</si>
  <si>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</si>
  <si>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</si>
  <si>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</si>
  <si>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</si>
  <si>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</si>
  <si>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</si>
  <si>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</si>
  <si>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</si>
  <si>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</si>
  <si>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</si>
  <si>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</si>
  <si>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</si>
  <si>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</si>
  <si>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</si>
  <si>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</si>
  <si>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</si>
  <si>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</si>
  <si>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</si>
  <si>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</si>
  <si>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</si>
  <si>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</si>
  <si>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</si>
  <si>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</si>
  <si>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</si>
  <si>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</si>
  <si>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</si>
  <si>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</si>
  <si>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</si>
  <si>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</si>
  <si>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</si>
  <si>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</si>
  <si>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</si>
  <si>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</si>
  <si>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</si>
  <si>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</si>
  <si>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</si>
  <si>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</si>
  <si>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</si>
  <si>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</si>
  <si>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</si>
  <si>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</si>
  <si>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</si>
  <si>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</si>
  <si>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</si>
  <si>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</si>
  <si>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</si>
  <si>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</si>
  <si>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</si>
  <si>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</si>
  <si>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</si>
  <si>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</si>
  <si>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</si>
  <si>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</si>
  <si>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</si>
  <si>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</si>
  <si>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</si>
  <si>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</si>
  <si>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</si>
  <si>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</si>
  <si>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</si>
  <si>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</si>
  <si>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</si>
  <si>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</si>
  <si>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</si>
  <si>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</si>
  <si>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</si>
  <si>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</si>
  <si>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</si>
  <si>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</si>
  <si>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</si>
  <si>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</si>
  <si>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</si>
  <si>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</si>
  <si>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</si>
  <si>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</si>
  <si>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</si>
  <si>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</si>
  <si>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</si>
  <si>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</si>
  <si>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</si>
  <si>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</si>
  <si>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</si>
  <si>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</si>
  <si>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</si>
  <si>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</si>
  <si>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</si>
  <si>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</si>
  <si>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</si>
  <si>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</si>
  <si>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</si>
  <si>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</si>
  <si>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</si>
  <si>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</si>
  <si>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</si>
  <si>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</si>
  <si>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</si>
  <si>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</si>
  <si>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</si>
  <si>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</si>
  <si>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</si>
  <si>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</si>
  <si>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</si>
  <si>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</si>
  <si>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</si>
  <si>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</si>
  <si>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</si>
  <si>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</si>
  <si>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</si>
  <si>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</si>
  <si>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</si>
  <si>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</si>
  <si>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</si>
  <si>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</si>
  <si>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</si>
  <si>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</si>
  <si>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</si>
  <si>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</si>
  <si>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</si>
  <si>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</si>
  <si>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</si>
  <si>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</si>
  <si>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</si>
  <si>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</si>
  <si>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</si>
  <si>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</si>
  <si>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</si>
  <si>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</si>
  <si>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</si>
  <si>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</si>
  <si>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</si>
  <si>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</si>
  <si>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</si>
  <si>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</si>
  <si>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</si>
  <si>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</si>
  <si>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</si>
  <si>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</si>
  <si>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</si>
  <si>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</si>
  <si>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</si>
  <si>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</si>
  <si>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</si>
  <si>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</si>
  <si>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</si>
  <si>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</si>
  <si>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</si>
  <si>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</si>
  <si>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</si>
  <si>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</si>
  <si>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</si>
  <si>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</si>
  <si>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</si>
  <si>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</si>
  <si>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</si>
  <si>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</si>
  <si>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</si>
  <si>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</si>
  <si>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</si>
  <si>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</si>
  <si>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</si>
  <si>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</si>
  <si>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</si>
  <si>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</si>
  <si>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</si>
  <si>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</si>
  <si>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</si>
  <si>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</si>
  <si>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</si>
  <si>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</si>
  <si>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</si>
  <si>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</si>
  <si>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</si>
  <si>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</si>
  <si>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</si>
  <si>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</si>
  <si>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</si>
  <si>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</si>
  <si>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</si>
  <si>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</si>
  <si>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</si>
  <si>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</si>
  <si>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</si>
  <si>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</si>
  <si>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</si>
  <si>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</si>
  <si>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</si>
  <si>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</si>
  <si>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</si>
  <si>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</si>
  <si>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</si>
  <si>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</si>
  <si>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</si>
  <si>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</si>
  <si>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</si>
  <si>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</si>
  <si>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</si>
  <si>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</si>
  <si>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</si>
  <si>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</si>
  <si>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</si>
  <si>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</si>
  <si>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</si>
  <si>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</si>
  <si>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</si>
  <si>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</si>
  <si>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</si>
  <si>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</si>
  <si>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</si>
  <si>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</si>
  <si>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</si>
  <si>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</si>
  <si>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</si>
  <si>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</si>
  <si>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</si>
  <si>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</si>
  <si>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</si>
  <si>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</si>
  <si>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</si>
  <si>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</si>
  <si>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</si>
  <si>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</si>
  <si>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</si>
  <si>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</si>
  <si>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</si>
  <si>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</si>
  <si>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</si>
  <si>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</si>
  <si>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</si>
  <si>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</si>
  <si>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</si>
  <si>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</si>
  <si>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</si>
  <si>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</si>
  <si>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</si>
  <si>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</si>
  <si>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</si>
  <si>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</si>
  <si>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</si>
  <si>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</si>
  <si>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</si>
  <si>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</si>
  <si>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</si>
  <si>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</si>
  <si>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</si>
  <si>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</si>
  <si>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</si>
  <si>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</si>
  <si>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</si>
  <si>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</si>
  <si>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</si>
  <si>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</si>
  <si>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</si>
  <si>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</si>
  <si>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</si>
  <si>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</si>
  <si>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</si>
  <si>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</si>
  <si>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</si>
  <si>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</si>
  <si>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</si>
  <si>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</si>
  <si>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</si>
  <si>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</si>
  <si>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</si>
  <si>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</si>
  <si>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</si>
  <si>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</si>
  <si>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</si>
  <si>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</si>
  <si>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</si>
  <si>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</si>
  <si>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</si>
  <si>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</si>
  <si>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</si>
  <si>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</si>
  <si>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</si>
  <si>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</si>
  <si>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</si>
  <si>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</si>
  <si>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</si>
  <si>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</si>
  <si>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</si>
  <si>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</si>
  <si>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</si>
  <si>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</si>
  <si>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</si>
  <si>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</si>
  <si>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</si>
  <si>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</si>
  <si>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</si>
  <si>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</si>
  <si>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</si>
  <si>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</si>
  <si>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</si>
  <si>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</si>
  <si>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</si>
  <si>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</si>
  <si>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</si>
  <si>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</si>
  <si>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</si>
  <si>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</si>
  <si>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</si>
  <si>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</si>
  <si>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</si>
  <si>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</si>
  <si>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</si>
  <si>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</si>
  <si>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</si>
  <si>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</si>
  <si>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</si>
  <si>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</si>
  <si>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</si>
  <si>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</si>
  <si>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</si>
  <si>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</si>
  <si>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</si>
  <si>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</si>
  <si>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</si>
  <si>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</si>
  <si>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</si>
  <si>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</si>
  <si>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</si>
  <si>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</si>
  <si>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</si>
  <si>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</si>
  <si>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</si>
  <si>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</si>
  <si>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</si>
  <si>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</si>
  <si>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</si>
  <si>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</si>
  <si>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</si>
  <si>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</si>
  <si>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</si>
  <si>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</si>
  <si>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</si>
  <si>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</si>
  <si>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</si>
  <si>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</si>
  <si>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</si>
  <si>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</si>
  <si>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</si>
  <si>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</si>
  <si>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</si>
  <si>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</si>
  <si>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</si>
  <si>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</si>
  <si>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</si>
  <si>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</si>
  <si>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</si>
  <si>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</si>
  <si>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</si>
  <si>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</si>
  <si>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</si>
  <si>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</si>
  <si>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</si>
  <si>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</si>
  <si>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</si>
  <si>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</si>
  <si>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</si>
  <si>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</si>
  <si>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</si>
  <si>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</si>
  <si>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</si>
  <si>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</si>
  <si>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</si>
  <si>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</si>
  <si>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</si>
  <si>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</si>
  <si>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</si>
  <si>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</si>
  <si>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</si>
  <si>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</si>
  <si>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</si>
  <si>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</si>
  <si>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</si>
  <si>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</si>
  <si>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</si>
  <si>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</si>
  <si>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</si>
  <si>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</si>
  <si>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</si>
  <si>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</si>
  <si>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</si>
  <si>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</si>
  <si>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</si>
  <si>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</si>
  <si>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</si>
  <si>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</si>
  <si>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</si>
  <si>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</si>
  <si>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</si>
  <si>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</si>
  <si>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</si>
  <si>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</si>
  <si>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</si>
  <si>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</si>
  <si>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</si>
  <si>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</si>
  <si>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</si>
  <si>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</si>
  <si>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</si>
  <si>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</si>
  <si>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</si>
  <si>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</si>
  <si>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</si>
  <si>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</si>
  <si>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</si>
  <si>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</si>
  <si>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</si>
  <si>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</si>
  <si>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</si>
  <si>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</si>
  <si>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</si>
  <si>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</si>
  <si>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</si>
  <si>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</si>
  <si>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</si>
  <si>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</si>
  <si>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</si>
  <si>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</si>
  <si>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</si>
  <si>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</si>
  <si>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</si>
  <si>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</si>
  <si>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</si>
  <si>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</si>
  <si>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</si>
  <si>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</si>
  <si>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</si>
  <si>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</si>
  <si>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</si>
  <si>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</si>
  <si>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</si>
  <si>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</si>
  <si>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</si>
  <si>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</si>
  <si>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</si>
  <si>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</si>
  <si>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</si>
  <si>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</si>
  <si>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</si>
  <si>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</si>
  <si>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</si>
  <si>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</si>
  <si>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</si>
  <si>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</si>
  <si>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</si>
  <si>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</si>
  <si>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</si>
  <si>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</si>
  <si>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</si>
  <si>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</si>
  <si>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</si>
  <si>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</si>
  <si>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</si>
  <si>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</si>
  <si>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</si>
  <si>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</si>
  <si>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</si>
  <si>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</si>
  <si>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</si>
  <si>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</si>
  <si>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</si>
  <si>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</si>
  <si>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</si>
  <si>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</si>
  <si>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</si>
  <si>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</si>
  <si>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</si>
  <si>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</si>
  <si>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</si>
  <si>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</si>
  <si>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</si>
  <si>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</si>
  <si>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</si>
  <si>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</si>
  <si>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</si>
  <si>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</si>
  <si>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</si>
  <si>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</si>
  <si>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</si>
  <si>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</si>
  <si>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</si>
  <si>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</si>
  <si>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</si>
  <si>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</si>
  <si>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</si>
  <si>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</si>
  <si>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</si>
  <si>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</si>
  <si>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</si>
  <si>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</si>
  <si>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</si>
  <si>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</si>
  <si>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</si>
  <si>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</si>
  <si>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</si>
  <si>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</si>
  <si>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</si>
  <si>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</si>
  <si>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</si>
  <si>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</si>
  <si>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</si>
  <si>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</si>
  <si>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</si>
  <si>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</si>
  <si>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</si>
  <si>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</si>
  <si>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</si>
  <si>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</si>
  <si>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</si>
  <si>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</si>
  <si>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</si>
  <si>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</si>
  <si>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</si>
  <si>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</si>
  <si>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</si>
  <si>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</si>
  <si>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</si>
  <si>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</si>
  <si>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</si>
  <si>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</si>
  <si>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</si>
  <si>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</si>
  <si>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</si>
  <si>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</si>
  <si>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</si>
  <si>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</si>
  <si>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</si>
  <si>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</si>
  <si>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</si>
  <si>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</si>
  <si>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</si>
  <si>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</si>
  <si>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</si>
  <si>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</si>
  <si>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</si>
  <si>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</si>
  <si>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</si>
  <si>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</si>
  <si>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</si>
  <si>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</si>
  <si>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</si>
  <si>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</si>
  <si>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</si>
  <si>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</si>
  <si>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</si>
  <si>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</si>
  <si>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</si>
  <si>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</si>
  <si>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</si>
  <si>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</si>
  <si>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</si>
  <si>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</si>
  <si>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</si>
  <si>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</si>
  <si>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</si>
  <si>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</si>
  <si>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</si>
  <si>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</si>
  <si>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</si>
  <si>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</si>
  <si>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</si>
  <si>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</si>
  <si>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</si>
  <si>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</si>
  <si>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</si>
  <si>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</si>
  <si>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</si>
  <si>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</si>
  <si>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</si>
  <si>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</si>
  <si>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</si>
  <si>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</si>
  <si>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</si>
  <si>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</si>
  <si>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</si>
  <si>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</si>
  <si>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</si>
  <si>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</si>
  <si>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</si>
  <si>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</si>
  <si>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</si>
  <si>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</si>
  <si>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</si>
  <si>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</si>
  <si>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</si>
  <si>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</si>
  <si>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</si>
  <si>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</si>
  <si>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</si>
  <si>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</si>
  <si>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</si>
  <si>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</si>
  <si>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</si>
  <si>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</si>
  <si>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</si>
  <si>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</si>
  <si>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</si>
  <si>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</si>
  <si>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</si>
  <si>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</si>
  <si>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</si>
  <si>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</si>
  <si>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</si>
  <si>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</si>
  <si>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</si>
  <si>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</si>
  <si>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</si>
  <si>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</si>
  <si>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</si>
  <si>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</si>
  <si>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</si>
  <si>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</si>
  <si>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</si>
  <si>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</si>
  <si>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</si>
  <si>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</si>
  <si>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</si>
  <si>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</si>
  <si>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</si>
  <si>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</si>
  <si>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</si>
  <si>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</si>
  <si>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</si>
  <si>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</si>
  <si>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</si>
  <si>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</si>
  <si>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</si>
  <si>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</si>
  <si>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</si>
  <si>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</si>
  <si>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</si>
  <si>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</si>
  <si>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</si>
  <si>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</si>
  <si>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</si>
  <si>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</si>
  <si>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</si>
  <si>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</si>
  <si>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</si>
  <si>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</si>
  <si>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</si>
  <si>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</si>
  <si>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</si>
  <si>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</si>
  <si>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</si>
  <si>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</si>
  <si>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</si>
  <si>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</si>
  <si>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</si>
  <si>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</si>
  <si>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</si>
  <si>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</si>
  <si>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</si>
  <si>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</si>
  <si>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</si>
  <si>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</si>
  <si>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</si>
  <si>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</si>
  <si>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</si>
  <si>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</si>
  <si>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</si>
  <si>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</si>
  <si>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</si>
  <si>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</si>
  <si>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</si>
  <si>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</si>
  <si>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</si>
  <si>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</si>
  <si>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</si>
  <si>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</si>
  <si>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</si>
  <si>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</si>
  <si>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</si>
  <si>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</si>
  <si>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</si>
  <si>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</si>
  <si>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</si>
  <si>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</si>
  <si>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</si>
  <si>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</si>
  <si>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</si>
  <si>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</si>
  <si>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</si>
  <si>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</si>
  <si>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</si>
  <si>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</si>
  <si>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</si>
  <si>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</si>
  <si>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</si>
  <si>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</si>
  <si>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</si>
  <si>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</si>
  <si>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</si>
  <si>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</si>
  <si>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</si>
  <si>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</si>
  <si>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</si>
  <si>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</si>
  <si>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</si>
  <si>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</si>
  <si>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</si>
  <si>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</si>
  <si>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</si>
  <si>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</si>
  <si>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</si>
  <si>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</si>
  <si>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</si>
  <si>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</si>
  <si>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</si>
  <si>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</si>
  <si>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</si>
  <si>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</si>
  <si>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</si>
  <si>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</si>
  <si>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</si>
  <si>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</si>
  <si>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</si>
  <si>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</si>
  <si>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</si>
  <si>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</si>
  <si>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</si>
  <si>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</si>
  <si>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</si>
  <si>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</si>
  <si>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</si>
  <si>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</si>
  <si>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</si>
  <si>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</si>
  <si>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</si>
  <si>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</si>
  <si>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</si>
  <si>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</si>
  <si>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</si>
  <si>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</si>
  <si>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</si>
  <si>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</si>
  <si>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</si>
  <si>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</si>
  <si>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</si>
  <si>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</si>
  <si>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</si>
  <si>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</si>
  <si>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</si>
  <si>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</si>
  <si>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</si>
  <si>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</si>
  <si>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</si>
  <si>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</si>
  <si>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</si>
  <si>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</si>
  <si>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</si>
  <si>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</si>
  <si>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</si>
  <si>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</si>
  <si>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</si>
  <si>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</si>
  <si>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</si>
  <si>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</si>
  <si>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</si>
  <si>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</si>
  <si>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</si>
  <si>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</si>
  <si>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</si>
  <si>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</si>
  <si>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</si>
  <si>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</si>
  <si>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</si>
  <si>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</si>
  <si>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</si>
  <si>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</si>
  <si>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</si>
  <si>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</si>
  <si>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</si>
  <si>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</si>
  <si>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</si>
  <si>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</si>
  <si>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</si>
  <si>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</si>
  <si>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</si>
  <si>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</si>
  <si>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</si>
  <si>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</si>
  <si>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</si>
  <si>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</si>
  <si>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</si>
  <si>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</si>
  <si>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</si>
  <si>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</si>
  <si>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</si>
  <si>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</si>
  <si>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</si>
  <si>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</si>
  <si>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</si>
  <si>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</si>
  <si>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</si>
  <si>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</si>
  <si>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</si>
  <si>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</si>
  <si>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</si>
  <si>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</si>
  <si>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</si>
  <si>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</si>
  <si>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</si>
  <si>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</si>
  <si>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</si>
  <si>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</si>
  <si>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</si>
  <si>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</si>
  <si>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</si>
  <si>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</si>
  <si>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</si>
  <si>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</si>
  <si>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</si>
  <si>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</si>
  <si>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</si>
  <si>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</si>
  <si>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</si>
  <si>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</si>
  <si>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</si>
  <si>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</si>
  <si>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</si>
  <si>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</si>
  <si>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</si>
  <si>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</si>
  <si>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</si>
  <si>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</si>
  <si>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</si>
  <si>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</si>
  <si>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</si>
  <si>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</si>
  <si>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</si>
  <si>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</si>
  <si>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</si>
  <si>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</si>
  <si>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</si>
  <si>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</si>
  <si>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</si>
  <si>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</si>
  <si>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</si>
  <si>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</si>
  <si>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</si>
  <si>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</si>
  <si>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</si>
  <si>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</si>
  <si>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</si>
  <si>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</si>
  <si>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</si>
  <si>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</si>
  <si>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</si>
  <si>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</si>
  <si>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</si>
  <si>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</si>
  <si>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</si>
  <si>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</si>
  <si>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</si>
  <si>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</si>
  <si>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</si>
  <si>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</si>
  <si>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</si>
  <si>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</si>
  <si>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</si>
  <si>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</si>
  <si>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</si>
  <si>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</si>
  <si>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</si>
  <si>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</si>
  <si>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</si>
  <si>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</si>
  <si>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</si>
  <si>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</si>
  <si>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</si>
  <si>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</si>
  <si>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</si>
  <si>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</si>
  <si>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</si>
  <si>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</si>
  <si>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</si>
  <si>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</si>
  <si>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</si>
  <si>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</si>
  <si>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</si>
  <si>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</si>
  <si>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</si>
  <si>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</si>
  <si>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</si>
  <si>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</si>
  <si>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</si>
  <si>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</si>
  <si>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</si>
  <si>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</si>
  <si>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</si>
  <si>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</si>
  <si>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</si>
  <si>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</si>
  <si>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</si>
  <si>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</si>
  <si>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</si>
  <si>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</si>
  <si>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</si>
  <si>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</si>
  <si>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</si>
  <si>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</si>
  <si>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</si>
  <si>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</si>
  <si>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</si>
  <si>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</si>
  <si>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</si>
  <si>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</si>
  <si>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</si>
  <si>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</si>
  <si>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</si>
  <si>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</si>
  <si>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</si>
  <si>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</si>
  <si>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</si>
  <si>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</si>
  <si>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</si>
  <si>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</si>
  <si>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</si>
  <si>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</si>
  <si>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</si>
  <si>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</si>
  <si>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</si>
  <si>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</si>
  <si>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</si>
  <si>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</si>
  <si>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</si>
  <si>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</si>
  <si>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</si>
  <si>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</si>
  <si>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</si>
  <si>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</si>
  <si>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</si>
  <si>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</si>
  <si>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</si>
  <si>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</si>
  <si>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</si>
  <si>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</si>
  <si>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</si>
  <si>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</si>
  <si>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</si>
  <si>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</si>
  <si>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</si>
  <si>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</si>
  <si>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</si>
  <si>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</si>
  <si>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</si>
  <si>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</si>
  <si>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</si>
  <si>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</si>
  <si>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</si>
  <si>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</si>
  <si>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</si>
  <si>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</si>
  <si>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</si>
  <si>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</si>
  <si>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</si>
  <si>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</si>
  <si>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</si>
  <si>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</si>
  <si>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</si>
  <si>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</si>
  <si>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</si>
  <si>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</si>
  <si>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</si>
  <si>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</si>
  <si>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</si>
  <si>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</si>
  <si>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</si>
  <si>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</si>
  <si>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</si>
  <si>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</si>
  <si>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</si>
  <si>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</si>
  <si>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</si>
  <si>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</si>
  <si>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</si>
  <si>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</si>
  <si>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</si>
  <si>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</si>
  <si>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</si>
  <si>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</si>
  <si>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</si>
  <si>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</si>
  <si>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</si>
  <si>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</si>
  <si>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</si>
  <si>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</si>
  <si>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</si>
  <si>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</si>
  <si>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</si>
  <si>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</si>
  <si>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</si>
  <si>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</si>
  <si>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</si>
  <si>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</si>
  <si>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</si>
  <si>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</si>
  <si>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</si>
  <si>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</si>
  <si>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</si>
  <si>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</si>
  <si>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</si>
  <si>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</si>
  <si>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</si>
  <si>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</si>
  <si>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</si>
  <si>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</si>
  <si>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</si>
  <si>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</si>
  <si>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</si>
  <si>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</si>
  <si>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</si>
  <si>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</si>
  <si>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</si>
  <si>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</si>
  <si>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</si>
  <si>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</si>
  <si>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</si>
  <si>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</si>
  <si>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</si>
  <si>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</si>
  <si>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</si>
  <si>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</si>
  <si>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</si>
  <si>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</si>
  <si>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</si>
  <si>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</si>
  <si>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</si>
  <si>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</si>
  <si>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</si>
  <si>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</si>
  <si>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</si>
  <si>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</si>
  <si>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</si>
  <si>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</si>
  <si>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</si>
  <si>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</si>
  <si>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</si>
  <si>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</si>
  <si>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</si>
  <si>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</si>
  <si>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</si>
  <si>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</si>
  <si>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</si>
  <si>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</si>
  <si>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</si>
  <si>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</si>
  <si>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</si>
  <si>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</si>
  <si>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</si>
  <si>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</si>
  <si>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</si>
  <si>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</si>
  <si>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</si>
  <si>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</si>
  <si>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</si>
  <si>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</si>
  <si>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</si>
  <si>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</si>
  <si>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</si>
  <si>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</si>
  <si>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</si>
  <si>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</si>
  <si>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</si>
  <si>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</si>
  <si>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</si>
  <si>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</si>
  <si>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</si>
  <si>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</si>
  <si>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</si>
  <si>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</si>
  <si>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</si>
  <si>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</si>
  <si>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</si>
  <si>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</si>
  <si>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</si>
  <si>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</si>
  <si>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</si>
  <si>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</si>
  <si>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</si>
  <si>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</si>
  <si>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</si>
  <si>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</si>
  <si>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</si>
  <si>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</si>
  <si>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</si>
  <si>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</si>
  <si>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</si>
  <si>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</si>
  <si>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</si>
  <si>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</si>
  <si>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</si>
  <si>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</si>
  <si>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</si>
  <si>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</si>
  <si>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</si>
  <si>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</si>
  <si>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</si>
  <si>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</si>
  <si>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</si>
  <si>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</si>
  <si>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</si>
  <si>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</si>
  <si>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</si>
  <si>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</si>
  <si>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</si>
  <si>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</si>
  <si>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</si>
  <si>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</si>
  <si>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</si>
  <si>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</si>
  <si>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</si>
  <si>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</si>
  <si>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</si>
  <si>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</si>
  <si>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</si>
  <si>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</si>
  <si>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</si>
  <si>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</si>
  <si>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</si>
  <si>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</si>
  <si>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</si>
  <si>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</si>
  <si>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</si>
  <si>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</si>
  <si>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</si>
  <si>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</si>
  <si>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</si>
  <si>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</si>
  <si>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</si>
  <si>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</si>
  <si>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</si>
  <si>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</si>
  <si>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</si>
  <si>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</si>
  <si>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</si>
  <si>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</si>
  <si>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</si>
  <si>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</si>
  <si>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</si>
  <si>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</si>
  <si>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</si>
  <si>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</si>
  <si>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</si>
  <si>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</si>
  <si>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</si>
  <si>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</si>
  <si>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</si>
  <si>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</si>
  <si>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</si>
  <si>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</si>
  <si>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</si>
  <si>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</si>
  <si>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</si>
  <si>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</si>
  <si>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</si>
  <si>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</si>
  <si>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</si>
  <si>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</si>
  <si>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</si>
  <si>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</si>
  <si>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</si>
  <si>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</si>
  <si>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</si>
  <si>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</si>
  <si>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</si>
  <si>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</si>
  <si>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</si>
  <si>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</si>
  <si>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</si>
  <si>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</si>
  <si>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</si>
  <si>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</si>
  <si>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</si>
  <si>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</si>
  <si>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</si>
  <si>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</si>
  <si>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</si>
  <si>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</si>
  <si>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</si>
  <si>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</si>
  <si>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</si>
  <si>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</si>
  <si>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</si>
  <si>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</si>
  <si>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</si>
  <si>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</si>
  <si>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</si>
  <si>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</si>
  <si>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</si>
  <si>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</si>
  <si>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</si>
  <si>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</si>
  <si>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</si>
  <si>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</si>
  <si>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</si>
  <si>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</si>
  <si>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</si>
  <si>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</si>
  <si>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</si>
  <si>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</si>
  <si>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</si>
  <si>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</si>
  <si>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</si>
  <si>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</si>
  <si>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</si>
  <si>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</si>
  <si>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</si>
  <si>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</si>
  <si>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</si>
  <si>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</si>
  <si>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</si>
  <si>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</si>
  <si>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</si>
  <si>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</si>
  <si>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</si>
  <si>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</si>
  <si>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</si>
  <si>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</si>
  <si>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</si>
  <si>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</si>
  <si>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</si>
  <si>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</si>
  <si>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</si>
  <si>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</si>
  <si>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</si>
  <si>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</si>
  <si>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</si>
  <si>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</si>
  <si>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</si>
  <si>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</si>
  <si>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</si>
  <si>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</si>
  <si>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</si>
  <si>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</si>
  <si>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</si>
  <si>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</si>
  <si>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</si>
  <si>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</si>
  <si>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</si>
  <si>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</si>
  <si>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</si>
  <si>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</si>
  <si>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</si>
  <si>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</si>
  <si>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</si>
  <si>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</si>
  <si>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</si>
  <si>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</si>
  <si>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</si>
  <si>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</si>
  <si>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</si>
  <si>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</si>
  <si>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</si>
  <si>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</si>
  <si>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</si>
  <si>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</si>
  <si>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</si>
  <si>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</si>
  <si>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</si>
  <si>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</si>
  <si>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</si>
  <si>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</si>
  <si>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</si>
  <si>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</si>
  <si>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</si>
  <si>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</si>
  <si>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</si>
  <si>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</si>
  <si>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</si>
  <si>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</si>
  <si>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</si>
  <si>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</si>
  <si>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</si>
  <si>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</si>
  <si>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</si>
  <si>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</si>
  <si>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</si>
  <si>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</si>
  <si>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</si>
  <si>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</si>
  <si>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</si>
  <si>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</si>
  <si>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</si>
  <si>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</si>
  <si>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</si>
  <si>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</si>
  <si>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</si>
  <si>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</si>
  <si>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</si>
  <si>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</si>
  <si>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</si>
  <si>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</si>
  <si>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</si>
  <si>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</si>
  <si>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</si>
  <si>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</si>
  <si>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</si>
  <si>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</si>
  <si>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</si>
  <si>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</si>
  <si>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</si>
  <si>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</si>
  <si>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</si>
  <si>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</si>
  <si>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</si>
  <si>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</si>
  <si>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</si>
  <si>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</si>
  <si>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</si>
  <si>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</si>
  <si>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</si>
  <si>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</si>
  <si>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</si>
  <si>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</si>
  <si>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</si>
  <si>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</si>
  <si>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</si>
  <si>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</si>
  <si>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</si>
  <si>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</si>
  <si>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</si>
  <si>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</si>
  <si>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</si>
  <si>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</si>
  <si>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</si>
  <si>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</si>
  <si>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</si>
  <si>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</si>
  <si>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</si>
  <si>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</si>
  <si>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</si>
  <si>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</si>
  <si>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</si>
  <si>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</si>
  <si>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</si>
  <si>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</si>
  <si>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</si>
  <si>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</si>
  <si>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</si>
  <si>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</si>
  <si>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</si>
  <si>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</si>
  <si>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</si>
  <si>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</si>
  <si>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</si>
  <si>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</si>
  <si>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</si>
  <si>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</si>
  <si>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</si>
  <si>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</si>
  <si>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</si>
  <si>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</si>
  <si>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</si>
  <si>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</si>
  <si>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</si>
  <si>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</si>
  <si>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</si>
  <si>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</si>
  <si>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</si>
  <si>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</si>
  <si>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</si>
  <si>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</si>
  <si>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</si>
  <si>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</si>
  <si>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</si>
  <si>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</si>
  <si>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</si>
  <si>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</si>
  <si>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</si>
  <si>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</si>
  <si>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</si>
  <si>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</si>
  <si>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</si>
  <si>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</si>
  <si>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</si>
  <si>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</si>
  <si>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</si>
  <si>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</si>
  <si>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</si>
  <si>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</si>
  <si>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</si>
  <si>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</si>
  <si>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</si>
  <si>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</si>
  <si>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</si>
  <si>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</si>
  <si>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</si>
  <si>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</si>
  <si>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</si>
  <si>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</si>
  <si>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</si>
  <si>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</si>
  <si>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</si>
  <si>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</si>
  <si>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</si>
  <si>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</si>
  <si>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</si>
  <si>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</si>
  <si>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</si>
  <si>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</si>
  <si>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</si>
  <si>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</si>
  <si>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</si>
  <si>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</si>
  <si>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</si>
  <si>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</si>
  <si>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</si>
  <si>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</si>
  <si>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</si>
  <si>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</si>
  <si>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</si>
  <si>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</si>
  <si>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</si>
  <si>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</si>
  <si>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</si>
  <si>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</si>
  <si>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</si>
  <si>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</si>
  <si>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</si>
  <si>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</si>
  <si>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</si>
  <si>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</si>
  <si>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</si>
  <si>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</si>
  <si>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</si>
  <si>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</si>
  <si>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</si>
  <si>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</si>
  <si>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</si>
  <si>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</si>
  <si>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</si>
  <si>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</si>
  <si>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</si>
  <si>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</si>
  <si>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</si>
  <si>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</si>
  <si>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</si>
  <si>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</si>
  <si>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</si>
  <si>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</si>
  <si>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</si>
  <si>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</si>
  <si>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</si>
  <si>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</si>
  <si>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</si>
  <si>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</si>
  <si>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</si>
  <si>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</si>
  <si>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</si>
  <si>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</si>
  <si>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</si>
  <si>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</si>
  <si>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</si>
  <si>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</si>
  <si>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</si>
  <si>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</si>
  <si>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</si>
  <si>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</si>
  <si>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</si>
  <si>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</si>
  <si>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</si>
  <si>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</si>
  <si>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</si>
  <si>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</si>
  <si>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</si>
  <si>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</si>
  <si>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</si>
  <si>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</si>
  <si>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</si>
  <si>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</si>
  <si>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</si>
  <si>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</si>
  <si>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</si>
  <si>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</si>
  <si>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</si>
  <si>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</si>
  <si>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</si>
  <si>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</si>
  <si>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</si>
  <si>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</si>
  <si>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</si>
  <si>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</si>
  <si>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</si>
  <si>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</si>
  <si>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</si>
  <si>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</si>
  <si>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</si>
  <si>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</si>
  <si>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</si>
  <si>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</si>
  <si>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</si>
  <si>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</si>
  <si>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</si>
  <si>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</si>
  <si>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</si>
  <si>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</si>
  <si>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</si>
  <si>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</si>
  <si>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</si>
  <si>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</si>
  <si>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</si>
  <si>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</si>
  <si>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</si>
  <si>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</si>
  <si>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</si>
  <si>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</si>
  <si>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</si>
  <si>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</si>
  <si>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</si>
  <si>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</si>
  <si>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</si>
  <si>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</si>
  <si>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</si>
  <si>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</si>
  <si>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</si>
  <si>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</si>
  <si>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</si>
  <si>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</si>
  <si>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</si>
  <si>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</si>
  <si>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</si>
  <si>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</si>
  <si>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</si>
  <si>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</si>
  <si>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</si>
  <si>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</si>
  <si>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</si>
  <si>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</si>
  <si>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</si>
  <si>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</si>
  <si>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</si>
  <si>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</si>
  <si>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</si>
  <si>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</si>
  <si>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</si>
  <si>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</si>
  <si>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</si>
  <si>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</si>
  <si>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</si>
  <si>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</si>
  <si>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</si>
  <si>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</si>
  <si>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</si>
  <si>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</si>
  <si>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</si>
  <si>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</si>
  <si>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</si>
  <si>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</si>
  <si>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</si>
  <si>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</si>
  <si>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</si>
  <si>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</si>
  <si>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</si>
  <si>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</si>
  <si>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</si>
  <si>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</si>
  <si>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</si>
  <si>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</si>
  <si>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</si>
  <si>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</si>
  <si>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</si>
  <si>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</si>
  <si>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</si>
  <si>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</si>
  <si>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</si>
  <si>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</si>
  <si>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</si>
  <si>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</si>
  <si>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</si>
  <si>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</si>
  <si>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</si>
  <si>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</si>
  <si>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</si>
  <si>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</si>
  <si>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</si>
  <si>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</si>
  <si>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</si>
  <si>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</si>
  <si>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</si>
  <si>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</si>
  <si>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</si>
  <si>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</si>
  <si>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</si>
  <si>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</si>
  <si>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</si>
  <si>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</si>
  <si>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</si>
  <si>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</si>
  <si>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</si>
  <si>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</si>
  <si>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</si>
  <si>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</si>
  <si>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</si>
  <si>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</si>
  <si>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</si>
  <si>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</si>
  <si>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</si>
  <si>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</si>
  <si>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</si>
  <si>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</si>
  <si>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</si>
  <si>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</si>
  <si>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</si>
  <si>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</si>
  <si>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</si>
  <si>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</si>
  <si>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</si>
  <si>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</si>
  <si>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</si>
  <si>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</si>
  <si>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</si>
  <si>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</si>
  <si>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</si>
  <si>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</si>
  <si>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</si>
  <si>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</si>
  <si>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</si>
  <si>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</si>
  <si>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</si>
  <si>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</si>
  <si>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</si>
  <si>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</si>
  <si>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</si>
  <si>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</si>
  <si>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</si>
  <si>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</si>
  <si>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</si>
  <si>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</si>
  <si>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</si>
  <si>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</si>
  <si>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</si>
  <si>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</si>
  <si>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</si>
  <si>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</si>
  <si>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</si>
  <si>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</si>
  <si>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</si>
  <si>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</si>
  <si>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</si>
  <si>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</si>
  <si>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</si>
  <si>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</si>
  <si>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</si>
  <si>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</si>
  <si>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</si>
  <si>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</si>
  <si>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</si>
  <si>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</si>
  <si>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</si>
  <si>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</si>
  <si>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</si>
  <si>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</si>
  <si>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</si>
  <si>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</si>
  <si>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</si>
  <si>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</si>
  <si>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</si>
  <si>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</si>
  <si>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</si>
  <si>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</si>
  <si>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</si>
  <si>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</si>
  <si>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</si>
  <si>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</si>
  <si>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</si>
  <si>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</si>
  <si>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</si>
  <si>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</si>
  <si>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</si>
  <si>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</si>
  <si>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</si>
  <si>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</si>
  <si>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</si>
  <si>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</si>
  <si>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</si>
  <si>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</si>
  <si>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</si>
  <si>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</si>
  <si>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</si>
  <si>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</si>
  <si>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</si>
  <si>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</si>
  <si>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</si>
  <si>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</si>
  <si>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</si>
  <si>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</si>
  <si>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</si>
  <si>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</si>
  <si>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</si>
  <si>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</si>
  <si>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</si>
  <si>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</si>
  <si>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</si>
  <si>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</si>
  <si>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</si>
  <si>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</si>
  <si>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</si>
  <si>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</si>
  <si>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</si>
  <si>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</si>
  <si>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</si>
  <si>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</si>
  <si>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</si>
  <si>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</si>
  <si>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</si>
  <si>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</si>
  <si>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</si>
  <si>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</si>
  <si>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</si>
  <si>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</si>
  <si>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</si>
  <si>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</si>
  <si>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</si>
  <si>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</si>
  <si>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</si>
  <si>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</si>
  <si>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</si>
  <si>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</si>
  <si>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</si>
  <si>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</si>
  <si>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</si>
  <si>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</si>
  <si>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</si>
  <si>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</si>
  <si>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</si>
  <si>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</si>
  <si>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</si>
  <si>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</si>
  <si>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</si>
  <si>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</si>
  <si>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</si>
  <si>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</si>
  <si>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</si>
  <si>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</si>
  <si>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</si>
  <si>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</si>
  <si>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</si>
  <si>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</si>
  <si>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</si>
  <si>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</si>
  <si>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</si>
  <si>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</si>
  <si>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</si>
  <si>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</si>
  <si>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</si>
  <si>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</si>
  <si>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</si>
  <si>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</si>
  <si>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</si>
  <si>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</si>
  <si>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</si>
  <si>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</si>
  <si>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</si>
  <si>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</si>
  <si>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</si>
  <si>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</si>
  <si>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</si>
  <si>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</si>
  <si>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</si>
  <si>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</si>
  <si>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</si>
  <si>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</si>
  <si>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</si>
  <si>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</si>
  <si>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</si>
  <si>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</si>
  <si>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</si>
  <si>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</si>
  <si>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</si>
  <si>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</si>
  <si>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</si>
  <si>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</si>
  <si>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</si>
  <si>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</si>
  <si>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</si>
  <si>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</si>
  <si>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</si>
  <si>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</si>
  <si>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</si>
  <si>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</si>
  <si>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</si>
  <si>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</si>
  <si>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</si>
  <si>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</si>
  <si>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</si>
  <si>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</si>
  <si>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</si>
  <si>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</si>
  <si>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</si>
  <si>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</si>
  <si>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</si>
  <si>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</si>
  <si>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</si>
  <si>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</si>
  <si>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</si>
  <si>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</si>
  <si>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</si>
  <si>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</si>
  <si>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</si>
  <si>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</si>
  <si>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</si>
  <si>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</si>
  <si>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</si>
  <si>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</si>
  <si>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</si>
  <si>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</si>
  <si>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</si>
  <si>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</si>
  <si>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</si>
  <si>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</si>
  <si>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</si>
  <si>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</si>
  <si>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</si>
  <si>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</si>
  <si>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</si>
  <si>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</si>
  <si>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</si>
  <si>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</si>
  <si>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</si>
  <si>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</si>
  <si>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</si>
  <si>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</si>
  <si>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</si>
  <si>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</si>
  <si>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</si>
  <si>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</si>
  <si>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</si>
  <si>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</si>
  <si>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</si>
  <si>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</si>
  <si>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</si>
  <si>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</si>
  <si>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</si>
  <si>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</si>
  <si>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</si>
  <si>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</si>
  <si>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</si>
  <si>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</si>
  <si>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</si>
  <si>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</si>
  <si>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</si>
  <si>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</si>
  <si>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</si>
  <si>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</si>
  <si>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</si>
  <si>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</si>
  <si>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</si>
  <si>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</si>
  <si>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</si>
  <si>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</si>
  <si>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</si>
  <si>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</si>
  <si>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</si>
  <si>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</si>
  <si>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</si>
  <si>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</si>
  <si>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</si>
  <si>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</si>
  <si>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</si>
  <si>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</si>
  <si>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</si>
  <si>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</si>
  <si>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</si>
  <si>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</si>
  <si>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</si>
  <si>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</si>
  <si>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</si>
  <si>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</si>
  <si>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</si>
  <si>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</si>
  <si>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</si>
  <si>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</si>
  <si>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</si>
  <si>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</si>
  <si>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</si>
  <si>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</si>
  <si>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</si>
  <si>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</si>
  <si>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</si>
  <si>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</si>
  <si>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</si>
  <si>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</si>
  <si>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</si>
  <si>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</si>
  <si>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</si>
  <si>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</si>
  <si>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</si>
  <si>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</si>
  <si>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</si>
  <si>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</si>
  <si>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</si>
  <si>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</si>
  <si>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</si>
  <si>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</si>
  <si>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</si>
  <si>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</si>
  <si>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</si>
  <si>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</si>
  <si>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</si>
  <si>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</si>
  <si>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</si>
  <si>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</si>
  <si>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</si>
  <si>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</si>
  <si>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</si>
  <si>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</si>
  <si>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</si>
  <si>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</si>
  <si>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</si>
  <si>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</si>
  <si>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</si>
  <si>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</si>
  <si>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</si>
  <si>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</si>
  <si>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</si>
  <si>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</si>
  <si>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</si>
  <si>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</si>
  <si>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</si>
  <si>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</si>
  <si>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</si>
  <si>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</si>
  <si>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</si>
  <si>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</si>
  <si>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</si>
  <si>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</si>
  <si>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</si>
  <si>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</si>
  <si>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</si>
  <si>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</si>
  <si>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</si>
  <si>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</si>
  <si>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</si>
  <si>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</si>
  <si>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</si>
  <si>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</si>
  <si>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</si>
  <si>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</si>
  <si>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</si>
  <si>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</si>
  <si>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</si>
  <si>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</si>
  <si>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</si>
  <si>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</si>
  <si>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</si>
  <si>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</si>
  <si>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</si>
  <si>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</si>
  <si>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</si>
  <si>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</si>
  <si>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</si>
  <si>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</si>
  <si>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</si>
  <si>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</si>
  <si>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</si>
  <si>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</si>
  <si>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</si>
  <si>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</si>
  <si>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</si>
  <si>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</si>
  <si>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</si>
  <si>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</si>
  <si>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</si>
  <si>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</si>
  <si>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</si>
  <si>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</si>
  <si>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</si>
  <si>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</si>
  <si>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</si>
  <si>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</si>
  <si>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</si>
  <si>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</si>
  <si>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</si>
  <si>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</si>
  <si>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</si>
  <si>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</si>
  <si>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</si>
  <si>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</si>
  <si>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</si>
  <si>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</si>
  <si>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</si>
  <si>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</si>
  <si>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</si>
  <si>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</si>
  <si>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</si>
  <si>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</si>
  <si>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</si>
  <si>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</si>
  <si>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</si>
  <si>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</si>
  <si>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</si>
  <si>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</si>
  <si>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</si>
  <si>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</si>
  <si>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</si>
  <si>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</si>
  <si>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</si>
  <si>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</si>
  <si>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</si>
  <si>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</si>
  <si>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</si>
  <si>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</si>
  <si>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</si>
  <si>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</si>
  <si>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</si>
  <si>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</si>
  <si>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</si>
  <si>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</si>
  <si>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</si>
  <si>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</si>
  <si>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</si>
  <si>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</si>
  <si>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</si>
  <si>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</si>
  <si>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</si>
  <si>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</si>
  <si>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</si>
  <si>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</si>
  <si>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</si>
  <si>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</si>
  <si>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</si>
  <si>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</si>
  <si>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</si>
  <si>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</si>
  <si>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</si>
  <si>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</si>
  <si>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</si>
  <si>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</si>
  <si>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</si>
  <si>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</si>
  <si>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</si>
  <si>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</si>
  <si>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</si>
  <si>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</si>
  <si>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</si>
  <si>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</si>
  <si>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</si>
  <si>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</si>
  <si>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</si>
  <si>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</si>
  <si>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</si>
  <si>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</si>
  <si>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</si>
  <si>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</si>
  <si>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</si>
  <si>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</si>
  <si>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</si>
  <si>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</si>
  <si>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</si>
  <si>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</si>
  <si>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</si>
  <si>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</si>
  <si>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</si>
  <si>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</si>
  <si>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</si>
  <si>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</si>
  <si>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</si>
  <si>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</si>
  <si>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</si>
  <si>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</si>
  <si>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</si>
  <si>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</si>
  <si>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</si>
  <si>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</si>
  <si>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</si>
  <si>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</si>
  <si>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</si>
  <si>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</si>
  <si>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</si>
  <si>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</si>
  <si>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</si>
  <si>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</si>
  <si>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</si>
  <si>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</si>
  <si>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</si>
  <si>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</si>
  <si>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</si>
  <si>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</si>
  <si>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</si>
  <si>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</si>
  <si>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</si>
  <si>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</si>
  <si>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</si>
  <si>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</si>
  <si>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</si>
  <si>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</si>
  <si>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</si>
  <si>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</si>
  <si>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</si>
  <si>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</si>
  <si>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</si>
  <si>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</si>
  <si>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</si>
  <si>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</si>
  <si>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</si>
  <si>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</si>
  <si>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</si>
  <si>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</si>
  <si>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</si>
  <si>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</si>
  <si>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</si>
  <si>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</si>
  <si>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</si>
  <si>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</si>
  <si>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</si>
  <si>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</si>
  <si>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</si>
  <si>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</si>
  <si>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</si>
  <si>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</si>
  <si>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</si>
  <si>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</si>
  <si>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</si>
  <si>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</si>
  <si>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</si>
  <si>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</si>
  <si>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</si>
  <si>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</si>
  <si>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</si>
  <si>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</si>
  <si>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</si>
  <si>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</si>
  <si>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</si>
  <si>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</si>
  <si>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</si>
  <si>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</si>
  <si>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</si>
  <si>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</si>
  <si>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</si>
  <si>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</si>
  <si>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</si>
  <si>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</si>
  <si>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</si>
  <si>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</si>
  <si>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</si>
  <si>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</si>
  <si>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</si>
  <si>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</si>
  <si>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</si>
  <si>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</si>
  <si>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</si>
  <si>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</si>
  <si>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</si>
  <si>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</si>
  <si>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</si>
  <si>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</si>
  <si>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</si>
  <si>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</si>
  <si>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</si>
  <si>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</si>
  <si>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</si>
  <si>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</si>
  <si>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</si>
  <si>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</si>
  <si>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</si>
  <si>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</si>
  <si>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</si>
  <si>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</si>
  <si>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</si>
  <si>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</si>
  <si>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</si>
  <si>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</si>
  <si>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</si>
  <si>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</si>
  <si>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</si>
  <si>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</si>
  <si>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</si>
  <si>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</si>
  <si>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</si>
  <si>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</si>
  <si>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</si>
  <si>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</si>
  <si>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</si>
  <si>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</si>
  <si>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</si>
  <si>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</si>
  <si>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</si>
  <si>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</si>
  <si>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</si>
  <si>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</si>
  <si>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</si>
  <si>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</si>
  <si>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</si>
  <si>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</si>
  <si>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</si>
  <si>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</si>
  <si>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</si>
  <si>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</si>
  <si>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</si>
  <si>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</si>
  <si>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</si>
  <si>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</si>
  <si>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</si>
  <si>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</si>
  <si>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</si>
  <si>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</si>
  <si>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</si>
  <si>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</si>
  <si>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</si>
  <si>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</si>
  <si>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</si>
  <si>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</si>
  <si>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</si>
  <si>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</si>
  <si>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</si>
  <si>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</si>
  <si>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</si>
  <si>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</si>
  <si>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</si>
  <si>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</si>
  <si>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</si>
  <si>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</si>
  <si>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</si>
  <si>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</si>
  <si>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</si>
  <si>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</si>
  <si>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</si>
  <si>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</si>
  <si>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</si>
  <si>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</si>
  <si>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</si>
  <si>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</si>
  <si>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</si>
  <si>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</si>
  <si>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</si>
  <si>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</si>
  <si>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</si>
  <si>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</si>
  <si>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</si>
  <si>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</si>
  <si>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</si>
  <si>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</si>
  <si>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</si>
  <si>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</si>
  <si>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</si>
  <si>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</si>
  <si>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</si>
  <si>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</si>
  <si>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</si>
  <si>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</si>
  <si>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</si>
  <si>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</si>
  <si>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</si>
  <si>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</si>
  <si>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</si>
  <si>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</si>
  <si>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</si>
  <si>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</si>
  <si>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</si>
  <si>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</si>
  <si>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</si>
  <si>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</si>
  <si>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</si>
  <si>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</si>
  <si>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</si>
  <si>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</si>
  <si>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</si>
  <si>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</si>
  <si>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</si>
  <si>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</si>
  <si>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</si>
  <si>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</si>
  <si>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</si>
  <si>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</si>
  <si>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</si>
  <si>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</si>
  <si>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</si>
  <si>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</si>
  <si>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</si>
  <si>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</si>
  <si>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</si>
  <si>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</si>
  <si>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</si>
  <si>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</si>
  <si>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</si>
  <si>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</si>
  <si>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</si>
  <si>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</si>
  <si>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</si>
  <si>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</si>
  <si>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</si>
  <si>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</si>
  <si>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</si>
  <si>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</si>
  <si>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</si>
  <si>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</si>
  <si>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</si>
  <si>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</si>
  <si>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</si>
  <si>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</si>
  <si>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</si>
  <si>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</si>
  <si>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</si>
  <si>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</si>
  <si>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</si>
  <si>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</si>
  <si>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</si>
  <si>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</si>
  <si>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</si>
  <si>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</si>
  <si>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</si>
  <si>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</si>
  <si>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</si>
  <si>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</si>
  <si>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</si>
  <si>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</si>
  <si>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</si>
  <si>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</si>
  <si>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</si>
  <si>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</si>
  <si>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</si>
  <si>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</si>
  <si>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</si>
  <si>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</si>
  <si>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</si>
  <si>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</si>
  <si>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</si>
  <si>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</si>
  <si>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</si>
  <si>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</si>
  <si>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</si>
  <si>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</si>
  <si>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</si>
  <si>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</si>
  <si>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</si>
  <si>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</si>
  <si>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</si>
  <si>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</si>
  <si>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</si>
  <si>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</si>
  <si>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</si>
  <si>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</si>
  <si>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</si>
  <si>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</si>
  <si>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</si>
  <si>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</si>
  <si>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</si>
  <si>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</si>
  <si>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</si>
  <si>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</si>
  <si>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</si>
  <si>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</si>
  <si>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</si>
  <si>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</si>
  <si>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</si>
  <si>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</si>
  <si>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</si>
  <si>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</si>
  <si>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</si>
  <si>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</si>
  <si>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</si>
  <si>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</si>
  <si>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</si>
  <si>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</si>
  <si>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</si>
  <si>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</si>
  <si>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</si>
  <si>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</si>
  <si>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</si>
  <si>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</si>
  <si>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</si>
  <si>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</si>
  <si>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</si>
  <si>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</si>
  <si>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</si>
  <si>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</si>
  <si>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</si>
  <si>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</si>
  <si>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</si>
  <si>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</si>
  <si>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</si>
  <si>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</si>
  <si>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</si>
  <si>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</si>
  <si>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</si>
  <si>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</si>
  <si>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</si>
  <si>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</si>
  <si>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</si>
  <si>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</si>
  <si>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</si>
  <si>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</si>
  <si>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</si>
  <si>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</si>
  <si>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</si>
  <si>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</si>
  <si>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</si>
  <si>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</si>
  <si>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</si>
  <si>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</si>
  <si>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</si>
  <si>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</si>
  <si>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</si>
  <si>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</si>
  <si>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</si>
  <si>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</si>
  <si>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</si>
  <si>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</si>
  <si>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</si>
  <si>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</si>
  <si>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</si>
  <si>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</si>
  <si>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</si>
  <si>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</si>
  <si>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</si>
  <si>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</si>
  <si>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</si>
  <si>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</si>
  <si>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</si>
  <si>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</si>
  <si>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</si>
  <si>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</si>
  <si>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</si>
  <si>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</si>
  <si>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</si>
  <si>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</si>
  <si>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</si>
  <si>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</si>
  <si>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</si>
  <si>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</si>
  <si>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</si>
  <si>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</si>
  <si>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</si>
  <si>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</si>
  <si>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</si>
  <si>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</si>
  <si>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</si>
  <si>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</si>
  <si>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</si>
  <si>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</si>
  <si>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</si>
  <si>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</si>
  <si>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</si>
  <si>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</si>
  <si>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</si>
  <si>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</si>
  <si>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</si>
  <si>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</si>
  <si>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</si>
  <si>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</si>
  <si>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</si>
  <si>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</si>
  <si>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</si>
  <si>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</si>
  <si>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</si>
  <si>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</si>
  <si>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</si>
  <si>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</si>
  <si>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</si>
  <si>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</si>
  <si>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</si>
  <si>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</si>
  <si>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</si>
  <si>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</si>
  <si>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</si>
  <si>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</si>
  <si>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</si>
  <si>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</si>
  <si>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</si>
  <si>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</si>
  <si>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</si>
  <si>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</si>
  <si>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</si>
  <si>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</si>
  <si>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</si>
  <si>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</si>
  <si>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</si>
  <si>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</si>
  <si>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</si>
  <si>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</si>
  <si>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</si>
  <si>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</si>
  <si>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</si>
  <si>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</si>
  <si>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</si>
  <si>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</si>
  <si>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</si>
  <si>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</si>
  <si>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</si>
  <si>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</si>
  <si>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</si>
  <si>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</si>
  <si>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</si>
  <si>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</si>
  <si>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</si>
  <si>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</si>
  <si>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</si>
  <si>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</si>
  <si>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</si>
  <si>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</si>
  <si>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</si>
  <si>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</si>
  <si>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</si>
  <si>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</si>
  <si>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</si>
  <si>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</si>
  <si>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</si>
  <si>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</si>
  <si>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</si>
  <si>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</si>
  <si>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</si>
  <si>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</si>
  <si>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</si>
  <si>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</si>
  <si>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</si>
  <si>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</si>
  <si>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</si>
  <si>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</si>
  <si>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</si>
  <si>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</si>
  <si>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</si>
  <si>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</si>
  <si>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</si>
  <si>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</si>
  <si>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</si>
  <si>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</si>
  <si>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</si>
  <si>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</si>
  <si>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</si>
  <si>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</si>
  <si>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</si>
  <si>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</si>
  <si>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</si>
  <si>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</si>
  <si>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</si>
  <si>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</si>
  <si>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</si>
  <si>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</si>
  <si>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</si>
  <si>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</si>
  <si>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</si>
  <si>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</si>
  <si>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</si>
  <si>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</si>
  <si>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</si>
  <si>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</si>
  <si>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</si>
  <si>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</si>
  <si>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</si>
  <si>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</si>
  <si>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</si>
  <si>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</si>
  <si>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</si>
  <si>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</si>
  <si>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</si>
  <si>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</si>
  <si>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</si>
  <si>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</si>
  <si>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</si>
  <si>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</si>
  <si>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</si>
  <si>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</si>
  <si>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</si>
  <si>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</si>
  <si>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</si>
  <si>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</si>
  <si>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</si>
  <si>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</si>
  <si>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</si>
  <si>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</si>
  <si>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</si>
  <si>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</si>
  <si>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</si>
  <si>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</si>
  <si>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</si>
  <si>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</si>
  <si>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</si>
  <si>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</si>
  <si>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</si>
  <si>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</si>
  <si>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</si>
  <si>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</si>
  <si>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</si>
  <si>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</si>
  <si>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</si>
  <si>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</si>
  <si>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</si>
  <si>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</si>
  <si>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</si>
  <si>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</si>
  <si>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</si>
  <si>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</si>
  <si>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</si>
  <si>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</si>
  <si>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</si>
  <si>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</si>
  <si>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</si>
  <si>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</si>
  <si>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</si>
  <si>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</si>
  <si>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</si>
  <si>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</si>
  <si>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</si>
  <si>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</si>
  <si>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</si>
  <si>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</si>
  <si>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</si>
  <si>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</si>
  <si>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</si>
  <si>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</si>
  <si>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</si>
  <si>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</si>
  <si>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</si>
  <si>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</si>
  <si>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</si>
  <si>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</si>
  <si>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</si>
  <si>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</si>
  <si>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</si>
  <si>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</si>
  <si>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</si>
  <si>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</si>
  <si>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</si>
  <si>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</si>
  <si>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</si>
  <si>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</si>
  <si>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</si>
  <si>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</si>
  <si>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</si>
  <si>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</si>
  <si>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</si>
  <si>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</si>
  <si>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</si>
  <si>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</si>
  <si>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</si>
  <si>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</si>
  <si>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</si>
  <si>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</si>
  <si>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</si>
  <si>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</si>
  <si>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</si>
  <si>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</si>
  <si>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</si>
  <si>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</si>
  <si>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</si>
  <si>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</si>
  <si>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</si>
  <si>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</si>
  <si>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</si>
  <si>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</si>
  <si>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</si>
  <si>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</si>
  <si>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</si>
  <si>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</si>
  <si>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</si>
  <si>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</si>
  <si>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</si>
  <si>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</si>
  <si>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</si>
  <si>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</si>
  <si>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</si>
  <si>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</si>
  <si>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</si>
  <si>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</si>
  <si>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</si>
  <si>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</si>
  <si>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</si>
  <si>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</si>
  <si>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</si>
  <si>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</si>
  <si>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</si>
  <si>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</si>
  <si>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</si>
  <si>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</si>
  <si>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</si>
  <si>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</si>
  <si>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</si>
  <si>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</si>
  <si>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</si>
  <si>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</si>
  <si>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</si>
  <si>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</si>
  <si>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</si>
  <si>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</si>
  <si>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</si>
  <si>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</si>
  <si>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</si>
  <si>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</si>
  <si>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</si>
  <si>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</si>
  <si>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</si>
  <si>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</si>
  <si>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</si>
  <si>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</si>
  <si>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</si>
  <si>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</si>
  <si>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</si>
  <si>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</si>
  <si>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</si>
  <si>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</si>
  <si>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</si>
  <si>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</si>
  <si>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</si>
  <si>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</si>
  <si>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</si>
  <si>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</si>
  <si>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</si>
  <si>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</si>
  <si>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</si>
  <si>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</si>
  <si>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</si>
  <si>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</si>
  <si>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</si>
  <si>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</si>
  <si>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</si>
  <si>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</si>
  <si>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</si>
  <si>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</si>
  <si>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</si>
  <si>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</si>
  <si>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</si>
  <si>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</si>
  <si>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</si>
  <si>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</si>
  <si>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</si>
  <si>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</si>
  <si>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</si>
  <si>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</si>
  <si>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</si>
  <si>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</si>
  <si>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</si>
  <si>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</si>
  <si>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</si>
  <si>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</si>
  <si>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</si>
  <si>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</si>
  <si>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</si>
  <si>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</si>
  <si>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</si>
  <si>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</si>
  <si>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</si>
  <si>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</si>
  <si>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</si>
  <si>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</si>
  <si>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</si>
  <si>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</si>
  <si>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</si>
  <si>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</si>
  <si>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</si>
  <si>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</si>
  <si>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</si>
  <si>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</si>
  <si>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</si>
  <si>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</si>
  <si>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</si>
  <si>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</si>
  <si>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</si>
  <si>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</si>
  <si>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</si>
  <si>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</si>
  <si>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</si>
  <si>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</si>
  <si>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</si>
  <si>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</si>
  <si>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</si>
  <si>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</si>
  <si>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</si>
  <si>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</si>
  <si>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</si>
  <si>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</si>
  <si>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</si>
  <si>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</si>
  <si>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</si>
  <si>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</si>
  <si>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</si>
  <si>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</si>
  <si>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</si>
  <si>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</si>
  <si>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</si>
  <si>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</si>
  <si>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</si>
  <si>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</si>
  <si>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</si>
  <si>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</si>
  <si>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</si>
  <si>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</si>
  <si>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</si>
  <si>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</si>
  <si>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</si>
  <si>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</si>
  <si>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</si>
  <si>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</si>
  <si>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</si>
  <si>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</si>
  <si>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</si>
  <si>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</si>
  <si>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</si>
  <si>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</si>
  <si>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</si>
  <si>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</si>
  <si>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</si>
  <si>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</si>
  <si>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</si>
  <si>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</si>
  <si>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</si>
  <si>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</si>
  <si>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</si>
  <si>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</si>
  <si>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</si>
  <si>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</si>
  <si>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</si>
  <si>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</si>
  <si>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</si>
  <si>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</si>
  <si>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</si>
  <si>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</si>
  <si>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</si>
  <si>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</si>
  <si>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</si>
  <si>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</si>
  <si>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</si>
  <si>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</si>
  <si>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</si>
  <si>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</si>
  <si>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</si>
  <si>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</si>
  <si>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</si>
  <si>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</si>
  <si>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</si>
  <si>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</si>
  <si>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</si>
  <si>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</si>
  <si>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</si>
  <si>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</si>
  <si>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</si>
  <si>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</si>
  <si>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</si>
  <si>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</si>
  <si>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</si>
  <si>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</si>
  <si>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</si>
  <si>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</si>
  <si>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</si>
  <si>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</si>
  <si>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</si>
  <si>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</si>
  <si>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</si>
  <si>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</si>
  <si>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</si>
  <si>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</si>
  <si>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</si>
  <si>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</si>
  <si>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</si>
  <si>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</si>
  <si>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</si>
  <si>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</si>
  <si>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</si>
  <si>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</si>
  <si>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</si>
  <si>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</si>
  <si>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</si>
  <si>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</si>
  <si>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</si>
  <si>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</si>
  <si>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</si>
  <si>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</si>
  <si>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</si>
  <si>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</si>
  <si>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</si>
  <si>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</si>
  <si>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</si>
  <si>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</si>
  <si>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</si>
  <si>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</si>
  <si>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</si>
  <si>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</si>
  <si>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</si>
  <si>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</si>
  <si>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</si>
  <si>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</si>
  <si>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</si>
  <si>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</si>
  <si>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</si>
  <si>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</si>
  <si>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</si>
  <si>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</si>
  <si>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</si>
  <si>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</si>
  <si>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</si>
  <si>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</si>
  <si>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</si>
  <si>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</si>
  <si>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</si>
  <si>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</si>
  <si>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</si>
  <si>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</si>
  <si>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</si>
  <si>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</si>
  <si>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</si>
  <si>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</si>
  <si>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</si>
  <si>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</si>
  <si>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</si>
  <si>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</si>
  <si>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</si>
  <si>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</si>
  <si>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</si>
  <si>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</si>
  <si>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</si>
  <si>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</si>
  <si>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</si>
  <si>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</si>
  <si>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</si>
  <si>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</si>
  <si>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</si>
  <si>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</si>
  <si>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</si>
  <si>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</si>
  <si>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</si>
  <si>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</si>
  <si>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</si>
  <si>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</si>
  <si>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</si>
  <si>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</si>
  <si>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</si>
  <si>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</si>
  <si>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</si>
  <si>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</si>
  <si>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</si>
  <si>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</si>
  <si>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</si>
  <si>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</si>
  <si>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</si>
  <si>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</si>
  <si>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</si>
  <si>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</si>
  <si>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</si>
  <si>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</si>
  <si>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</si>
  <si>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</si>
  <si>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</si>
  <si>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</si>
  <si>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</si>
  <si>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</si>
  <si>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</si>
  <si>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</si>
  <si>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</si>
  <si>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</si>
  <si>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</si>
  <si>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</si>
  <si>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</si>
  <si>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</si>
  <si>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</si>
  <si>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</si>
  <si>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</si>
  <si>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</si>
  <si>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</si>
  <si>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</si>
  <si>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</si>
  <si>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</si>
  <si>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</si>
  <si>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</si>
  <si>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</si>
  <si>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</si>
  <si>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</si>
  <si>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</si>
  <si>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</si>
  <si>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</si>
  <si>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</si>
  <si>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</si>
  <si>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</si>
  <si>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</si>
  <si>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</si>
  <si>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</si>
  <si>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</si>
  <si>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</si>
  <si>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</si>
  <si>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</si>
  <si>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</si>
  <si>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</si>
  <si>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</si>
  <si>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</si>
  <si>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</si>
  <si>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</si>
  <si>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</si>
  <si>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</si>
  <si>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</si>
  <si>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</si>
  <si>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</si>
  <si>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</si>
  <si>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</si>
  <si>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</si>
  <si>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</si>
  <si>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</si>
  <si>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</si>
  <si>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</si>
  <si>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</si>
  <si>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</si>
  <si>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</si>
  <si>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</si>
  <si>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</si>
  <si>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</si>
  <si>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</si>
  <si>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</si>
  <si>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</si>
  <si>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</si>
  <si>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</si>
  <si>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</si>
  <si>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</si>
  <si>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</si>
  <si>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</si>
  <si>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</si>
  <si>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</si>
  <si>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</si>
  <si>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</si>
  <si>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</si>
  <si>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</si>
  <si>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</si>
  <si>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</si>
  <si>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</si>
  <si>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</si>
  <si>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</si>
  <si>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</si>
  <si>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</si>
  <si>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</si>
  <si>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</si>
  <si>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</si>
  <si>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</si>
  <si>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</si>
  <si>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</si>
  <si>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</si>
  <si>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</si>
  <si>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</si>
  <si>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</si>
  <si>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</si>
  <si>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</si>
  <si>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</si>
  <si>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</si>
  <si>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</si>
  <si>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</si>
  <si>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</si>
  <si>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</si>
  <si>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</si>
  <si>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</si>
  <si>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</si>
  <si>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</si>
  <si>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</si>
  <si>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</si>
  <si>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</si>
  <si>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</si>
  <si>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</si>
  <si>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</si>
  <si>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</si>
  <si>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</si>
  <si>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</si>
  <si>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</si>
  <si>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</si>
  <si>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</si>
  <si>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</si>
  <si>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</si>
  <si>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</si>
  <si>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</si>
  <si>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</si>
  <si>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</si>
  <si>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</si>
  <si>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</si>
  <si>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</si>
  <si>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</si>
  <si>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</si>
  <si>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</si>
  <si>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</si>
  <si>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</si>
  <si>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</si>
  <si>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</si>
  <si>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</si>
  <si>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</si>
  <si>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</si>
  <si>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</si>
  <si>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</si>
  <si>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</si>
  <si>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</si>
  <si>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</si>
  <si>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</si>
  <si>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</si>
  <si>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</si>
  <si>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</si>
  <si>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</si>
  <si>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</si>
  <si>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</si>
  <si>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</si>
  <si>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</si>
  <si>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</si>
  <si>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</si>
  <si>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</si>
  <si>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</si>
  <si>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</si>
  <si>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</si>
  <si>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</si>
  <si>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</si>
  <si>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</si>
  <si>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</si>
  <si>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</si>
  <si>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</si>
  <si>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</si>
  <si>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</si>
  <si>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</si>
  <si>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</si>
  <si>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</si>
  <si>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</si>
  <si>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</si>
  <si>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</si>
  <si>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</si>
  <si>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</si>
  <si>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</si>
  <si>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</si>
  <si>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</si>
  <si>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</si>
  <si>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</si>
  <si>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</si>
  <si>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</si>
  <si>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</si>
  <si>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</si>
  <si>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</si>
  <si>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</si>
  <si>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</si>
  <si>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</si>
  <si>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</si>
  <si>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</si>
  <si>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</si>
  <si>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</si>
  <si>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</si>
  <si>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</si>
  <si>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</si>
  <si>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</si>
  <si>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</si>
  <si>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</si>
  <si>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</si>
  <si>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</si>
  <si>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</si>
  <si>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</si>
  <si>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</si>
  <si>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</si>
  <si>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</si>
  <si>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</si>
  <si>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</si>
  <si>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</si>
  <si>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</si>
  <si>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</si>
  <si>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</si>
  <si>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</si>
  <si>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</si>
  <si>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</si>
  <si>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</si>
  <si>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</si>
  <si>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</si>
  <si>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</si>
  <si>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</si>
  <si>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</si>
  <si>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</si>
  <si>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</si>
  <si>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</si>
  <si>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</si>
  <si>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</si>
  <si>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</si>
  <si>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</si>
  <si>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</si>
  <si>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</si>
  <si>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</si>
  <si>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</si>
  <si>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</si>
  <si>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</si>
  <si>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</si>
  <si>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</si>
  <si>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</si>
  <si>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</si>
  <si>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</si>
  <si>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</si>
  <si>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</si>
  <si>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</si>
  <si>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</si>
  <si>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</si>
  <si>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</si>
  <si>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</si>
  <si>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</si>
  <si>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</si>
  <si>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</si>
  <si>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</si>
  <si>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</si>
  <si>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</si>
  <si>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</si>
  <si>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</si>
  <si>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</si>
  <si>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</si>
  <si>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</si>
  <si>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</si>
  <si>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</si>
  <si>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</si>
  <si>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</si>
  <si>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</si>
  <si>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</si>
  <si>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</si>
  <si>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</si>
  <si>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</si>
  <si>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</si>
  <si>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</si>
  <si>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</si>
  <si>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</si>
  <si>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</si>
  <si>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</si>
  <si>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</si>
  <si>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</si>
  <si>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</si>
  <si>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</si>
  <si>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</si>
  <si>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</si>
  <si>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</si>
  <si>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</si>
  <si>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</si>
  <si>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</si>
  <si>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</si>
  <si>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</si>
  <si>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</si>
  <si>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</si>
  <si>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</si>
  <si>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</si>
  <si>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</si>
  <si>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</si>
  <si>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</si>
  <si>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</si>
  <si>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</si>
  <si>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</si>
  <si>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</si>
  <si>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</si>
  <si>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</si>
  <si>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</si>
  <si>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</si>
  <si>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</si>
  <si>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</si>
  <si>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</si>
  <si>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</si>
  <si>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</si>
  <si>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</si>
  <si>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</si>
  <si>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</si>
  <si>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</si>
  <si>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</si>
  <si>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</si>
  <si>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</si>
  <si>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</si>
  <si>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</si>
  <si>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</si>
  <si>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</si>
  <si>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</si>
  <si>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</si>
  <si>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</si>
  <si>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</si>
  <si>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</si>
  <si>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</si>
  <si>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</si>
  <si>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</si>
  <si>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</si>
  <si>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</si>
  <si>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</si>
  <si>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</si>
  <si>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</si>
  <si>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</si>
  <si>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</si>
  <si>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</si>
  <si>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</si>
  <si>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</si>
  <si>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</si>
  <si>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</si>
  <si>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</si>
  <si>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</si>
  <si>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</si>
  <si>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</si>
  <si>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</si>
  <si>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</si>
  <si>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</si>
  <si>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</si>
  <si>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</si>
  <si>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</si>
  <si>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</si>
  <si>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</si>
  <si>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</si>
  <si>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</si>
  <si>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</si>
  <si>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</si>
  <si>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</si>
  <si>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</si>
  <si>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</si>
  <si>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</si>
  <si>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</si>
  <si>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</si>
  <si>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</si>
  <si>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</si>
  <si>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</si>
  <si>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</si>
  <si>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</si>
  <si>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</si>
  <si>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</si>
  <si>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</si>
  <si>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</si>
  <si>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</si>
  <si>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</si>
  <si>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</si>
  <si>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</si>
  <si>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</si>
  <si>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</si>
  <si>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</si>
  <si>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</si>
  <si>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</si>
  <si>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</si>
  <si>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</si>
  <si>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</si>
  <si>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</si>
  <si>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</si>
  <si>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</si>
  <si>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</si>
  <si>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</si>
  <si>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</si>
  <si>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</si>
  <si>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</si>
  <si>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</si>
  <si>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</si>
  <si>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</si>
  <si>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</si>
  <si>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</si>
  <si>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</si>
  <si>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</si>
  <si>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</si>
  <si>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</si>
  <si>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</si>
  <si>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</si>
  <si>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</si>
  <si>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</si>
  <si>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</si>
  <si>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</si>
  <si>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</si>
  <si>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</si>
  <si>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</si>
  <si>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</si>
  <si>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</si>
  <si>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</si>
  <si>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</si>
  <si>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</si>
  <si>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</si>
  <si>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</si>
  <si>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</si>
  <si>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</si>
  <si>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</si>
  <si>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</si>
  <si>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</si>
  <si>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</si>
  <si>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</si>
  <si>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</si>
  <si>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</si>
  <si>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</si>
  <si>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</si>
  <si>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</si>
  <si>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</si>
  <si>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</si>
  <si>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</si>
  <si>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</si>
  <si>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</si>
  <si>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</si>
  <si>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</si>
  <si>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</si>
  <si>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</si>
  <si>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</si>
  <si>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</si>
  <si>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</si>
  <si>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</si>
  <si>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</si>
  <si>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</si>
  <si>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</si>
  <si>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</si>
  <si>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</si>
  <si>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</si>
  <si>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</si>
  <si>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</si>
  <si>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</si>
  <si>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</si>
  <si>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</si>
  <si>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</si>
  <si>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</si>
  <si>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</si>
  <si>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</si>
  <si>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</si>
  <si>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</si>
  <si>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</si>
  <si>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</si>
  <si>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</si>
  <si>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</si>
  <si>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</si>
  <si>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</si>
  <si>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</si>
  <si>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</si>
  <si>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</si>
  <si>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</si>
  <si>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</si>
  <si>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</si>
  <si>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</si>
  <si>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</si>
  <si>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</si>
  <si>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</si>
  <si>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</si>
  <si>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</si>
  <si>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</si>
  <si>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</si>
  <si>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</si>
  <si>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</si>
  <si>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</si>
  <si>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</si>
  <si>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</si>
  <si>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</si>
  <si>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</si>
  <si>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</si>
  <si>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</si>
  <si>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</si>
  <si>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</si>
  <si>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</si>
  <si>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</si>
  <si>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</si>
  <si>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</si>
  <si>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</si>
  <si>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</si>
  <si>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</si>
  <si>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</si>
  <si>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</si>
  <si>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</si>
  <si>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</si>
  <si>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</si>
  <si>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</si>
  <si>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</si>
  <si>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</si>
  <si>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</si>
  <si>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</si>
  <si>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</si>
  <si>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</si>
  <si>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</si>
  <si>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</si>
  <si>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</si>
  <si>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</si>
  <si>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</si>
  <si>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</si>
  <si>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</si>
  <si>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</si>
  <si>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</si>
  <si>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</si>
  <si>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</si>
  <si>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</si>
  <si>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</si>
  <si>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</si>
  <si>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</si>
  <si>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</si>
  <si>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</si>
  <si>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</si>
  <si>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</si>
  <si>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</si>
  <si>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</si>
  <si>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</si>
  <si>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</si>
  <si>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</si>
  <si>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</si>
  <si>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</si>
  <si>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</si>
  <si>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</si>
  <si>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</si>
  <si>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</si>
  <si>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</si>
  <si>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</si>
  <si>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</si>
  <si>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</si>
  <si>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</si>
  <si>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</si>
  <si>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</si>
  <si>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</si>
  <si>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</si>
  <si>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</si>
  <si>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</si>
  <si>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</si>
  <si>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</si>
  <si>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</si>
  <si>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</si>
  <si>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</si>
  <si>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</si>
  <si>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</si>
  <si>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</si>
  <si>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</si>
  <si>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</si>
  <si>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</si>
  <si>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</si>
  <si>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</si>
  <si>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</si>
  <si>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</si>
  <si>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</si>
  <si>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</si>
  <si>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</si>
  <si>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</si>
  <si>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</si>
  <si>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</si>
  <si>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</si>
  <si>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</si>
  <si>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</si>
  <si>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</si>
  <si>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</si>
  <si>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</si>
  <si>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</si>
  <si>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</si>
  <si>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</si>
  <si>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</si>
  <si>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</si>
  <si>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</si>
  <si>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</si>
  <si>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</si>
  <si>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</si>
  <si>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</si>
  <si>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</si>
  <si>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</si>
  <si>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</si>
  <si>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</si>
  <si>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</si>
  <si>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</si>
  <si>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</si>
  <si>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</si>
  <si>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</si>
  <si>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</si>
  <si>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</si>
  <si>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</si>
  <si>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</si>
  <si>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</si>
  <si>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</si>
  <si>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</si>
  <si>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</si>
  <si>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</si>
  <si>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</si>
  <si>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</si>
  <si>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</si>
  <si>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</si>
  <si>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</si>
  <si>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</si>
  <si>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</si>
  <si>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</si>
  <si>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</si>
  <si>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</si>
  <si>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</si>
  <si>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</si>
  <si>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</si>
  <si>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</si>
  <si>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</si>
  <si>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</si>
  <si>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</si>
  <si>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</si>
  <si>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</si>
  <si>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</si>
  <si>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</si>
  <si>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</si>
  <si>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</si>
  <si>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</si>
  <si>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</si>
  <si>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</si>
  <si>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</si>
  <si>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</si>
  <si>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</si>
  <si>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</si>
  <si>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</si>
  <si>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</si>
  <si>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</si>
  <si>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</si>
  <si>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</si>
  <si>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</si>
  <si>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</si>
  <si>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</si>
  <si>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</si>
  <si>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</si>
  <si>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</si>
  <si>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</si>
  <si>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</si>
  <si>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</si>
  <si>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</si>
  <si>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</si>
  <si>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</si>
  <si>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</si>
  <si>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</si>
  <si>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</si>
  <si>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</si>
  <si>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</si>
  <si>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</si>
  <si>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</si>
  <si>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</si>
  <si>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</si>
  <si>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</si>
  <si>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</si>
  <si>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</si>
  <si>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</si>
  <si>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</si>
  <si>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</si>
  <si>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</si>
  <si>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</si>
  <si>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</si>
  <si>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</si>
  <si>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</si>
  <si>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</si>
  <si>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</si>
  <si>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</si>
  <si>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</si>
  <si>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</si>
  <si>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</si>
  <si>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</si>
  <si>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</si>
  <si>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</si>
  <si>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</si>
  <si>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</si>
  <si>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</si>
  <si>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</si>
  <si>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</si>
  <si>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</si>
  <si>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</si>
  <si>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</si>
  <si>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</si>
  <si>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</si>
  <si>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</si>
  <si>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</si>
  <si>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</si>
  <si>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</si>
  <si>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</si>
  <si>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</si>
  <si>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</si>
  <si>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</si>
  <si>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</si>
  <si>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</si>
  <si>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</si>
  <si>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</si>
  <si>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</si>
  <si>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</si>
  <si>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</si>
  <si>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</si>
  <si>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</si>
  <si>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</si>
  <si>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</si>
  <si>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</si>
  <si>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</si>
  <si>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</si>
  <si>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</si>
  <si>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</si>
  <si>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</si>
  <si>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</si>
  <si>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</si>
  <si>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</si>
  <si>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</si>
  <si>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</si>
  <si>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</si>
  <si>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</si>
  <si>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</si>
  <si>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</si>
  <si>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</si>
  <si>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</si>
  <si>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</si>
  <si>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</si>
  <si>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</si>
  <si>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</si>
  <si>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</si>
  <si>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</si>
  <si>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</si>
  <si>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</si>
  <si>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</si>
  <si>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</si>
  <si>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</si>
  <si>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</si>
  <si>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</si>
  <si>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</si>
  <si>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</si>
  <si>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</si>
  <si>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</si>
  <si>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</si>
  <si>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</si>
  <si>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</si>
  <si>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</si>
  <si>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</si>
  <si>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</si>
  <si>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</si>
  <si>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</si>
  <si>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</si>
  <si>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</si>
  <si>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</si>
  <si>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</si>
  <si>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</si>
  <si>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</si>
  <si>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</si>
  <si>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</si>
  <si>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</si>
  <si>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</si>
  <si>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</si>
  <si>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</si>
  <si>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</si>
  <si>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</si>
  <si>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</si>
  <si>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</si>
  <si>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</si>
  <si>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</si>
  <si>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</si>
  <si>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</si>
  <si>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</si>
  <si>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</si>
  <si>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</si>
  <si>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</si>
  <si>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</si>
  <si>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</si>
  <si>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</si>
  <si>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</si>
  <si>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</si>
  <si>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</si>
  <si>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</si>
  <si>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</si>
  <si>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</si>
  <si>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</si>
  <si>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</si>
  <si>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</si>
  <si>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</si>
  <si>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</si>
  <si>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</si>
  <si>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</si>
  <si>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</si>
  <si>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</si>
  <si>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</si>
  <si>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</si>
  <si>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</si>
  <si>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</si>
  <si>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</si>
  <si>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</si>
  <si>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</si>
  <si>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</si>
  <si>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</si>
  <si>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</si>
  <si>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</si>
  <si>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</si>
  <si>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</si>
  <si>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</si>
  <si>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</si>
  <si>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</si>
  <si>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</si>
  <si>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</si>
  <si>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</si>
  <si>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</si>
  <si>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</si>
  <si>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</si>
  <si>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</si>
  <si>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</si>
  <si>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</si>
  <si>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</si>
  <si>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</si>
  <si>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</si>
  <si>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</si>
  <si>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</si>
  <si>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</si>
  <si>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</si>
  <si>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</si>
  <si>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</si>
  <si>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</si>
  <si>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</si>
  <si>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</si>
  <si>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</si>
  <si>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</si>
  <si>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</si>
  <si>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</si>
  <si>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</si>
  <si>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</si>
  <si>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</si>
  <si>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</si>
  <si>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</si>
  <si>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</si>
  <si>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</si>
  <si>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</si>
  <si>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</si>
  <si>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</si>
  <si>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</si>
  <si>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</si>
  <si>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</si>
  <si>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</si>
  <si>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</si>
  <si>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</si>
  <si>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</si>
  <si>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</si>
  <si>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</si>
  <si>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</si>
  <si>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</si>
  <si>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</si>
  <si>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</si>
  <si>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</si>
  <si>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</si>
  <si>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</si>
  <si>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</si>
  <si>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</si>
  <si>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</si>
  <si>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</si>
  <si>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</si>
  <si>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</si>
  <si>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</si>
  <si>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</si>
  <si>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</si>
  <si>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</si>
  <si>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</si>
  <si>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</si>
  <si>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</si>
  <si>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</si>
  <si>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</si>
  <si>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</si>
  <si>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</si>
  <si>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</si>
  <si>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</si>
  <si>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</si>
  <si>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</si>
  <si>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</si>
  <si>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</si>
  <si>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</si>
  <si>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</si>
  <si>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</si>
  <si>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</si>
  <si>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</si>
  <si>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</si>
  <si>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</si>
  <si>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</si>
  <si>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</si>
  <si>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</si>
  <si>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</si>
  <si>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</si>
  <si>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</si>
  <si>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</si>
  <si>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</si>
  <si>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</si>
  <si>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</si>
  <si>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</si>
  <si>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</si>
  <si>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</si>
  <si>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</si>
  <si>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</si>
  <si>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</si>
  <si>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</si>
  <si>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</si>
  <si>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</si>
  <si>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</si>
  <si>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</si>
  <si>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</si>
  <si>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</si>
  <si>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</si>
  <si>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</si>
  <si>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</si>
  <si>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</si>
  <si>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</si>
  <si>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</si>
  <si>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</si>
  <si>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</si>
  <si>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</si>
  <si>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</si>
  <si>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</si>
  <si>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</si>
  <si>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</si>
  <si>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</si>
  <si>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</si>
  <si>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</si>
  <si>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</si>
  <si>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</si>
  <si>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</si>
  <si>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</si>
  <si>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</si>
  <si>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</si>
  <si>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</si>
  <si>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</si>
  <si>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</si>
  <si>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</si>
  <si>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</si>
  <si>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</si>
  <si>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</si>
  <si>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</si>
  <si>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</si>
  <si>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</si>
  <si>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</si>
  <si>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</si>
  <si>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</si>
  <si>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</si>
  <si>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</si>
  <si>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</si>
  <si>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</si>
  <si>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</si>
  <si>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</si>
  <si>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</si>
  <si>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</si>
  <si>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</si>
  <si>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</si>
  <si>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</si>
  <si>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</si>
  <si>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</si>
  <si>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</si>
  <si>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</si>
  <si>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</si>
  <si>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</si>
  <si>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</si>
  <si>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</si>
  <si>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</si>
  <si>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</si>
  <si>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</si>
  <si>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</si>
  <si>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</si>
  <si>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</si>
  <si>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</si>
  <si>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</si>
  <si>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</si>
  <si>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</si>
  <si>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</si>
  <si>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</si>
  <si>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</si>
  <si>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</si>
  <si>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</si>
  <si>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</si>
  <si>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</si>
  <si>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</si>
  <si>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</si>
  <si>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</si>
  <si>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</si>
  <si>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</si>
  <si>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</si>
  <si>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</si>
  <si>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</si>
  <si>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</si>
  <si>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</si>
  <si>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</si>
  <si>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</si>
  <si>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</si>
  <si>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</si>
  <si>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</si>
  <si>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</si>
  <si>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</si>
  <si>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</si>
  <si>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</si>
  <si>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</si>
  <si>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</si>
  <si>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</si>
  <si>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</si>
  <si>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</si>
  <si>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</si>
  <si>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</si>
  <si>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</si>
  <si>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</si>
  <si>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</si>
  <si>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</si>
  <si>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</si>
  <si>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</si>
  <si>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</si>
  <si>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</si>
  <si>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</si>
  <si>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</si>
  <si>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</si>
  <si>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</si>
  <si>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</si>
  <si>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</si>
  <si>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</si>
  <si>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</si>
  <si>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</si>
  <si>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</si>
  <si>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</si>
  <si>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</si>
  <si>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</si>
  <si>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</si>
  <si>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</si>
  <si>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</si>
  <si>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</si>
  <si>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</si>
  <si>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</si>
  <si>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</si>
  <si>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</si>
  <si>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</si>
  <si>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</si>
  <si>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</si>
  <si>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</si>
  <si>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</si>
  <si>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</si>
  <si>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</si>
  <si>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</si>
  <si>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</si>
  <si>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</si>
  <si>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</si>
  <si>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</si>
  <si>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</si>
  <si>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</si>
  <si>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</si>
  <si>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</si>
  <si>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</si>
  <si>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</si>
  <si>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</si>
  <si>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</si>
  <si>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</si>
  <si>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</si>
  <si>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</si>
  <si>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</si>
  <si>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</si>
  <si>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</si>
  <si>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</si>
  <si>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</si>
  <si>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</si>
  <si>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</si>
  <si>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</si>
  <si>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</si>
  <si>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</si>
  <si>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</si>
  <si>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</si>
  <si>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</si>
  <si>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</si>
  <si>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</si>
  <si>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</si>
  <si>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</si>
  <si>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</si>
  <si>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</si>
  <si>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</si>
  <si>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</si>
  <si>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</si>
  <si>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</si>
  <si>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</si>
  <si>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</si>
  <si>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</si>
  <si>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</si>
  <si>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</si>
  <si>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</si>
  <si>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</si>
  <si>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</si>
  <si>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</si>
  <si>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</si>
  <si>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</si>
  <si>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</si>
  <si>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</si>
  <si>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</si>
  <si>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</si>
  <si>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</si>
  <si>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</si>
  <si>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</si>
  <si>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</si>
  <si>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</si>
  <si>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</si>
  <si>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</si>
  <si>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</si>
  <si>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</si>
  <si>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</si>
  <si>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</si>
  <si>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</si>
  <si>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</si>
  <si>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</si>
  <si>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</si>
  <si>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</si>
  <si>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</si>
  <si>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</si>
  <si>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</si>
  <si>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</si>
  <si>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</si>
  <si>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</si>
  <si>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</si>
  <si>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</si>
  <si>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</si>
  <si>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</si>
  <si>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</si>
  <si>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</si>
  <si>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</si>
  <si>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</si>
  <si>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</si>
  <si>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</si>
  <si>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</si>
  <si>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</si>
  <si>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</si>
  <si>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</si>
  <si>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</si>
  <si>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</si>
  <si>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</si>
  <si>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</si>
  <si>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</si>
  <si>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</si>
  <si>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</si>
  <si>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</si>
  <si>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</si>
  <si>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</si>
  <si>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</si>
  <si>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</si>
  <si>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</si>
  <si>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</si>
  <si>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</si>
  <si>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</si>
  <si>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</si>
  <si>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</si>
  <si>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</si>
  <si>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</si>
  <si>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</si>
  <si>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</si>
  <si>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</si>
  <si>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</si>
  <si>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</si>
  <si>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</si>
  <si>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</si>
  <si>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</si>
  <si>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</si>
  <si>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</si>
  <si>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</si>
  <si>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</si>
  <si>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</si>
  <si>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</si>
  <si>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</si>
  <si>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</si>
  <si>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</si>
  <si>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</si>
  <si>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</si>
  <si>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</si>
  <si>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</si>
  <si>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</si>
  <si>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</si>
  <si>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</si>
  <si>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</si>
  <si>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</si>
  <si>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</si>
  <si>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</si>
  <si>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</si>
  <si>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</si>
  <si>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</si>
  <si>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</si>
  <si>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</si>
  <si>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</si>
  <si>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</si>
  <si>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</si>
  <si>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</si>
  <si>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</si>
  <si>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</si>
  <si>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</si>
  <si>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</si>
  <si>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</si>
  <si>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</si>
  <si>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</si>
  <si>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</si>
  <si>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</si>
  <si>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</si>
  <si>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</si>
  <si>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</si>
  <si>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</si>
  <si>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</si>
  <si>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</si>
  <si>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</si>
  <si>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</si>
  <si>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</si>
  <si>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</si>
  <si>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</si>
  <si>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</si>
  <si>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</si>
  <si>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</si>
  <si>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</si>
  <si>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</si>
  <si>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</si>
  <si>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</si>
  <si>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</si>
  <si>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</si>
  <si>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</si>
  <si>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</si>
  <si>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</si>
  <si>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</si>
  <si>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</si>
  <si>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</si>
  <si>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</si>
  <si>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</si>
  <si>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</si>
  <si>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</si>
  <si>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</si>
  <si>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</si>
  <si>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</si>
  <si>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</si>
  <si>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</si>
  <si>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</si>
  <si>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</si>
  <si>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</si>
  <si>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</si>
  <si>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</si>
  <si>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</si>
  <si>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</si>
  <si>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</si>
  <si>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</si>
  <si>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</si>
  <si>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</si>
  <si>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</si>
  <si>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</si>
  <si>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</si>
  <si>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</si>
  <si>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</si>
  <si>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</si>
  <si>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</si>
  <si>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</si>
  <si>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</si>
  <si>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</si>
  <si>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</si>
  <si>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</si>
  <si>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</si>
  <si>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</si>
  <si>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</si>
  <si>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</si>
  <si>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</si>
  <si>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</si>
  <si>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</si>
  <si>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</si>
  <si>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</si>
  <si>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</si>
  <si>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</si>
  <si>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</si>
  <si>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</si>
  <si>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</si>
  <si>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</si>
  <si>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</si>
  <si>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</si>
  <si>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</si>
  <si>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</si>
  <si>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</si>
  <si>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</si>
  <si>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</si>
  <si>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</si>
  <si>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</si>
  <si>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</si>
  <si>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</si>
  <si>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</si>
  <si>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</si>
  <si>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</si>
  <si>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</si>
  <si>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</si>
  <si>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</si>
  <si>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</si>
  <si>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</si>
  <si>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</si>
  <si>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</si>
  <si>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</si>
  <si>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</si>
  <si>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</si>
  <si>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</si>
  <si>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</si>
  <si>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</si>
  <si>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</si>
  <si>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</si>
  <si>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</si>
  <si>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</si>
  <si>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</si>
  <si>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</si>
  <si>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</si>
  <si>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</si>
  <si>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</si>
  <si>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</si>
  <si>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</si>
  <si>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</si>
  <si>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</si>
  <si>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</si>
  <si>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</si>
  <si>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</si>
  <si>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</si>
  <si>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</si>
  <si>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</si>
  <si>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</si>
  <si>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</si>
  <si>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</si>
  <si>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</si>
  <si>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</si>
  <si>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</si>
  <si>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</si>
  <si>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</si>
  <si>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</si>
  <si>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</si>
  <si>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</si>
  <si>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</si>
  <si>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</si>
  <si>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</si>
  <si>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</si>
  <si>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</si>
  <si>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</si>
  <si>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</si>
  <si>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</si>
  <si>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</si>
  <si>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</si>
  <si>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</si>
  <si>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</si>
  <si>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</si>
  <si>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</si>
  <si>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</si>
  <si>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</si>
  <si>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</si>
  <si>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</si>
  <si>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</si>
  <si>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</si>
  <si>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</si>
  <si>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</si>
  <si>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</si>
  <si>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</si>
  <si>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</si>
  <si>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</si>
  <si>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</si>
  <si>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</si>
  <si>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</si>
  <si>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</si>
  <si>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</si>
  <si>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</si>
  <si>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</si>
  <si>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</si>
  <si>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</si>
  <si>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</si>
  <si>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</si>
  <si>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</si>
  <si>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</si>
  <si>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</si>
  <si>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</si>
  <si>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</si>
  <si>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</si>
  <si>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</si>
  <si>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</si>
  <si>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</si>
  <si>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</si>
  <si>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</si>
  <si>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</si>
  <si>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</si>
  <si>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</si>
  <si>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</si>
  <si>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</si>
  <si>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</si>
  <si>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</si>
  <si>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</si>
  <si>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</si>
  <si>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</si>
  <si>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</si>
  <si>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</si>
  <si>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</si>
  <si>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</si>
  <si>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</si>
  <si>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</si>
  <si>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</si>
  <si>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</si>
  <si>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</si>
  <si>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</si>
  <si>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</si>
  <si>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</si>
  <si>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</si>
  <si>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</si>
  <si>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</si>
  <si>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</si>
  <si>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</si>
  <si>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</si>
  <si>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</si>
  <si>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</si>
  <si>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</si>
  <si>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</si>
  <si>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</si>
  <si>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</si>
  <si>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</si>
  <si>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</si>
  <si>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</si>
  <si>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</si>
  <si>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</si>
  <si>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</si>
  <si>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</si>
  <si>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</si>
  <si>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</si>
  <si>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</si>
  <si>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</si>
  <si>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</si>
  <si>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</si>
  <si>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</si>
  <si>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</si>
  <si>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</si>
  <si>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</si>
  <si>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</si>
  <si>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</si>
  <si>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</si>
  <si>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</si>
  <si>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</si>
  <si>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</si>
  <si>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</si>
  <si>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</si>
  <si>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</si>
  <si>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</si>
  <si>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</si>
  <si>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</si>
  <si>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</si>
  <si>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</si>
  <si>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</si>
  <si>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</si>
  <si>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</si>
  <si>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</si>
  <si>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</si>
  <si>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</si>
  <si>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</si>
  <si>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</si>
  <si>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</si>
  <si>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</si>
  <si>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</si>
  <si>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</si>
  <si>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</si>
  <si>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</si>
  <si>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</si>
  <si>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</si>
  <si>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</si>
  <si>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</si>
  <si>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</si>
  <si>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</si>
  <si>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</si>
  <si>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</si>
  <si>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</si>
  <si>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</si>
  <si>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</si>
  <si>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</si>
  <si>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</si>
  <si>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</si>
  <si>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</si>
  <si>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</si>
  <si>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</si>
  <si>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</si>
  <si>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</si>
  <si>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</si>
  <si>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</si>
  <si>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</si>
  <si>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</si>
  <si>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</si>
  <si>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</si>
  <si>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</si>
  <si>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</si>
  <si>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</si>
  <si>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</si>
  <si>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</si>
  <si>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</si>
  <si>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</si>
  <si>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</si>
  <si>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</si>
  <si>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</si>
  <si>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</si>
  <si>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</si>
  <si>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</si>
  <si>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</si>
  <si>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</si>
  <si>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</si>
  <si>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</si>
  <si>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</si>
  <si>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</si>
  <si>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</si>
  <si>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</si>
  <si>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</si>
  <si>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</si>
  <si>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</si>
  <si>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</si>
  <si>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</si>
  <si>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</si>
  <si>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</si>
  <si>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</si>
  <si>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</si>
  <si>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</si>
  <si>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</si>
  <si>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</si>
  <si>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</si>
  <si>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</si>
  <si>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</si>
  <si>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</si>
  <si>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</si>
  <si>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</si>
  <si>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</si>
  <si>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</si>
  <si>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</si>
  <si>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</si>
  <si>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</si>
  <si>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</si>
  <si>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</si>
  <si>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</si>
  <si>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</si>
  <si>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</si>
  <si>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</si>
  <si>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</si>
  <si>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</si>
  <si>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</si>
  <si>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</si>
  <si>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</si>
  <si>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</si>
  <si>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</si>
  <si>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</si>
  <si>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</si>
  <si>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</si>
  <si>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</si>
  <si>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</si>
  <si>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</si>
  <si>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</si>
  <si>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</si>
  <si>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</si>
  <si>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</si>
  <si>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</si>
  <si>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</si>
  <si>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</si>
  <si>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</si>
  <si>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</si>
  <si>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</si>
  <si>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</si>
  <si>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</si>
  <si>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</si>
  <si>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</si>
  <si>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</si>
  <si>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</si>
  <si>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</si>
  <si>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</si>
  <si>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</si>
  <si>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</si>
  <si>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</si>
  <si>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</si>
  <si>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</si>
  <si>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</si>
  <si>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</si>
  <si>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</si>
  <si>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</si>
  <si>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</si>
  <si>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</si>
  <si>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</si>
  <si>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</si>
  <si>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</si>
  <si>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</si>
  <si>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</si>
  <si>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</si>
  <si>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</si>
  <si>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</si>
  <si>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</si>
  <si>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</si>
  <si>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</si>
  <si>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</si>
  <si>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</si>
  <si>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</si>
  <si>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</si>
  <si>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</si>
  <si>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</si>
  <si>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</si>
  <si>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</si>
  <si>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</si>
  <si>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</si>
  <si>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</si>
  <si>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</si>
  <si>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</si>
  <si>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</si>
  <si>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</si>
  <si>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</si>
  <si>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</si>
  <si>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</si>
  <si>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</si>
  <si>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</si>
  <si>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</si>
  <si>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</si>
  <si>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</si>
  <si>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</si>
  <si>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</si>
  <si>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</si>
  <si>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</si>
  <si>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</si>
  <si>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</si>
  <si>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</si>
  <si>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</si>
  <si>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</si>
  <si>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</si>
  <si>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</si>
  <si>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</si>
  <si>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</si>
  <si>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</si>
  <si>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</si>
  <si>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</si>
  <si>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</si>
  <si>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</si>
  <si>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</si>
  <si>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</si>
  <si>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</si>
  <si>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</si>
  <si>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</si>
  <si>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</si>
  <si>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</si>
  <si>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</si>
  <si>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</si>
  <si>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</si>
  <si>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</si>
  <si>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</si>
  <si>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</si>
  <si>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</si>
  <si>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</si>
  <si>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</si>
  <si>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</si>
  <si>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</si>
  <si>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</si>
  <si>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</si>
  <si>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</si>
  <si>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</si>
  <si>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</si>
  <si>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</si>
  <si>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</si>
  <si>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</si>
  <si>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</si>
  <si>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</si>
  <si>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</si>
  <si>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</si>
  <si>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</si>
  <si>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</si>
  <si>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</si>
  <si>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</si>
  <si>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</si>
  <si>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</si>
  <si>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</si>
  <si>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</si>
  <si>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</si>
  <si>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</si>
  <si>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</si>
  <si>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</si>
  <si>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</si>
  <si>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</si>
  <si>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</si>
  <si>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</si>
  <si>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</si>
  <si>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</si>
  <si>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</si>
  <si>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</si>
  <si>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</si>
  <si>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</si>
  <si>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</si>
  <si>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</si>
  <si>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</si>
  <si>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</si>
  <si>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</si>
  <si>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</si>
  <si>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</si>
  <si>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</si>
  <si>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</si>
  <si>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</si>
  <si>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</si>
  <si>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</si>
  <si>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</si>
  <si>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</si>
  <si>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</si>
  <si>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</si>
  <si>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</si>
  <si>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</si>
  <si>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</si>
  <si>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</si>
  <si>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</si>
  <si>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</si>
  <si>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</si>
  <si>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</si>
  <si>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</si>
  <si>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</si>
  <si>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</si>
  <si>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</si>
  <si>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</si>
  <si>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</si>
  <si>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</si>
  <si>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</si>
  <si>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</si>
  <si>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</si>
  <si>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</si>
  <si>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</si>
  <si>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</si>
  <si>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</si>
  <si>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</si>
  <si>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</si>
  <si>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</si>
  <si>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</si>
  <si>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</si>
  <si>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</si>
  <si>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</si>
  <si>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</si>
  <si>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</si>
  <si>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</si>
  <si>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</si>
  <si>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</si>
  <si>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</si>
  <si>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</si>
  <si>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</si>
  <si>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</si>
  <si>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</si>
  <si>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</si>
  <si>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</si>
  <si>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</si>
  <si>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</si>
  <si>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</si>
  <si>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</si>
  <si>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</si>
  <si>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</si>
  <si>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</si>
  <si>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</si>
  <si>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</si>
  <si>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</si>
  <si>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</si>
  <si>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</si>
  <si>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</si>
  <si>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</si>
  <si>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</si>
  <si>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</si>
  <si>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</si>
  <si>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</si>
  <si>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</si>
  <si>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</si>
  <si>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</si>
  <si>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</si>
  <si>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</si>
  <si>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</si>
  <si>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</si>
  <si>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</si>
  <si>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</si>
  <si>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</si>
  <si>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</si>
  <si>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</si>
  <si>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</si>
  <si>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</si>
  <si>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</si>
  <si>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</si>
  <si>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</si>
  <si>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</si>
  <si>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</si>
  <si>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</si>
  <si>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</si>
  <si>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</si>
  <si>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</si>
  <si>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</si>
  <si>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</si>
  <si>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</si>
  <si>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</si>
  <si>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</si>
  <si>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</si>
  <si>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</si>
  <si>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</si>
  <si>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</si>
  <si>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</si>
  <si>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</si>
  <si>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</si>
  <si>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</si>
  <si>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</si>
  <si>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</si>
  <si>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</si>
  <si>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</si>
  <si>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</si>
  <si>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</si>
  <si>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</si>
  <si>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</si>
  <si>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</si>
  <si>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</si>
  <si>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</si>
  <si>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</si>
  <si>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</si>
  <si>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</si>
  <si>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</si>
  <si>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</si>
  <si>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</si>
  <si>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</si>
  <si>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</si>
  <si>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</si>
  <si>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</si>
  <si>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</si>
  <si>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</si>
  <si>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</si>
  <si>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</si>
  <si>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</si>
  <si>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</si>
  <si>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</si>
  <si>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</si>
  <si>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</si>
  <si>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</si>
  <si>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</si>
  <si>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</si>
  <si>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</si>
  <si>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</si>
  <si>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</si>
  <si>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</si>
  <si>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</si>
  <si>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</si>
  <si>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</si>
  <si>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</si>
  <si>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</si>
  <si>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</si>
  <si>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</si>
  <si>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</si>
  <si>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</si>
  <si>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</si>
  <si>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</si>
  <si>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</si>
  <si>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</si>
  <si>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</si>
  <si>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</si>
  <si>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</si>
  <si>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</si>
  <si>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</si>
  <si>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</si>
  <si>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</si>
  <si>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</si>
  <si>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</si>
  <si>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</si>
  <si>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</si>
  <si>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</si>
  <si>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</si>
  <si>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</si>
  <si>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</si>
  <si>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</si>
  <si>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</si>
  <si>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</si>
  <si>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</si>
  <si>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</si>
  <si>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</si>
  <si>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</si>
  <si>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</si>
  <si>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</si>
  <si>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</si>
  <si>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</si>
  <si>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</si>
  <si>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</si>
  <si>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</si>
  <si>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</si>
  <si>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</si>
  <si>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</si>
  <si>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</si>
  <si>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</si>
  <si>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</si>
  <si>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</si>
  <si>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</si>
  <si>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</si>
  <si>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</si>
  <si>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</si>
  <si>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</si>
  <si>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</si>
  <si>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</si>
  <si>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</si>
  <si>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</si>
  <si>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</si>
  <si>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</si>
  <si>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</si>
  <si>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</si>
  <si>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</si>
  <si>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</si>
  <si>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</si>
  <si>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</si>
  <si>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</si>
  <si>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</si>
  <si>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</si>
  <si>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</si>
  <si>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</si>
  <si>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</si>
  <si>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</si>
  <si>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</si>
  <si>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</si>
  <si>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</si>
  <si>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</si>
  <si>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</si>
  <si>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</si>
  <si>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</si>
  <si>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</si>
  <si>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</si>
  <si>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</si>
  <si>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</si>
  <si>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</si>
  <si>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</si>
  <si>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</si>
  <si>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</si>
  <si>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</si>
  <si>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</si>
  <si>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</si>
  <si>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</si>
  <si>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</si>
  <si>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</si>
  <si>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</si>
  <si>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</si>
  <si>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</si>
  <si>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</si>
  <si>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</si>
  <si>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</si>
  <si>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</si>
  <si>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</si>
  <si>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</si>
  <si>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</si>
  <si>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</si>
  <si>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</si>
  <si>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</si>
  <si>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</si>
  <si>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</si>
  <si>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</si>
  <si>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</si>
  <si>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</si>
  <si>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</si>
  <si>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</si>
  <si>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</si>
  <si>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</si>
  <si>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</si>
  <si>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</si>
  <si>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</si>
  <si>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</si>
  <si>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</si>
  <si>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</si>
  <si>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</si>
  <si>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</si>
  <si>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</si>
  <si>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</si>
  <si>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</si>
  <si>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</si>
  <si>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</si>
  <si>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</si>
  <si>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</si>
  <si>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</si>
  <si>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</si>
  <si>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</si>
  <si>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</si>
  <si>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</si>
  <si>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</si>
  <si>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</si>
  <si>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</si>
  <si>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</si>
  <si>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</si>
  <si>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</si>
  <si>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</si>
  <si>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</si>
  <si>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</si>
  <si>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</si>
  <si>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</si>
  <si>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</si>
  <si>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</si>
  <si>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</si>
  <si>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</si>
  <si>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</si>
  <si>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</si>
  <si>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</si>
  <si>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</si>
  <si>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</si>
  <si>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</si>
  <si>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</si>
  <si>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</si>
  <si>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</si>
  <si>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</si>
  <si>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</si>
  <si>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</si>
  <si>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</si>
  <si>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</si>
  <si>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</si>
  <si>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</si>
  <si>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</si>
  <si>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</si>
  <si>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</si>
  <si>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</si>
  <si>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</si>
  <si>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</si>
  <si>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</si>
  <si>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</si>
  <si>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</si>
  <si>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</si>
  <si>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</si>
  <si>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</si>
  <si>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</si>
  <si>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</si>
  <si>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</si>
  <si>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</si>
  <si>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</si>
  <si>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</si>
  <si>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</si>
  <si>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</si>
  <si>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</si>
  <si>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</si>
  <si>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</si>
  <si>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</si>
  <si>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</si>
  <si>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</si>
  <si>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</si>
  <si>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</si>
  <si>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</si>
  <si>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</si>
  <si>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</si>
  <si>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</si>
  <si>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</si>
  <si>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</si>
  <si>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</si>
  <si>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</si>
  <si>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</si>
  <si>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</si>
  <si>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</si>
  <si>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</si>
  <si>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</si>
  <si>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</si>
  <si>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</si>
  <si>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</si>
  <si>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</si>
  <si>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</si>
  <si>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</si>
  <si>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</si>
  <si>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</si>
  <si>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</si>
  <si>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</si>
  <si>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</si>
  <si>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</si>
  <si>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</si>
  <si>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</si>
  <si>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</si>
  <si>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</si>
  <si>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</si>
  <si>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</si>
  <si>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</si>
  <si>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</si>
  <si>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</si>
  <si>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</si>
  <si>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</si>
  <si>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</si>
  <si>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</si>
  <si>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</si>
  <si>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</si>
  <si>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</si>
  <si>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</si>
  <si>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</si>
  <si>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</si>
  <si>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</si>
  <si>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</si>
  <si>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</si>
  <si>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</si>
  <si>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</si>
  <si>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</si>
  <si>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</si>
  <si>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</si>
  <si>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</si>
  <si>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</si>
  <si>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</si>
  <si>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</si>
  <si>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</si>
  <si>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</si>
  <si>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</si>
  <si>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</si>
  <si>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</si>
  <si>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</si>
  <si>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</si>
  <si>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</si>
  <si>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</si>
  <si>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</si>
  <si>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</si>
  <si>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</si>
  <si>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</si>
  <si>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</si>
  <si>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</si>
  <si>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</si>
  <si>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</si>
  <si>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</si>
  <si>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</si>
  <si>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</si>
  <si>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</si>
  <si>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</si>
  <si>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</si>
  <si>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</si>
  <si>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</si>
  <si>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</si>
  <si>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</si>
  <si>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</si>
  <si>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</si>
  <si>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</si>
  <si>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</si>
  <si>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</si>
  <si>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</si>
  <si>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</si>
  <si>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</si>
  <si>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</si>
  <si>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</si>
  <si>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</si>
  <si>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</si>
  <si>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</si>
  <si>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</si>
  <si>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</si>
  <si>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</si>
  <si>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</si>
  <si>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</si>
  <si>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</si>
  <si>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</si>
  <si>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</si>
  <si>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</si>
  <si>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</si>
  <si>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</si>
  <si>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</si>
  <si>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</si>
  <si>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</si>
  <si>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</si>
  <si>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</si>
  <si>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</si>
  <si>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</si>
  <si>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</si>
  <si>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</si>
  <si>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</si>
  <si>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</si>
  <si>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</si>
  <si>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</si>
  <si>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</si>
  <si>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</si>
  <si>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</si>
  <si>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</si>
  <si>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</si>
  <si>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</si>
  <si>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</si>
  <si>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</si>
  <si>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</si>
  <si>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</si>
  <si>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</si>
  <si>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</si>
  <si>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</si>
  <si>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</si>
  <si>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</si>
  <si>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</si>
  <si>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</si>
  <si>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</si>
  <si>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</si>
  <si>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</si>
  <si>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</si>
  <si>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</si>
  <si>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</si>
  <si>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</si>
  <si>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</si>
  <si>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</si>
  <si>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</si>
  <si>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</si>
  <si>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</si>
  <si>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</si>
  <si>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</si>
  <si>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</si>
  <si>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</si>
  <si>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</si>
  <si>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</si>
  <si>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</si>
  <si>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</si>
  <si>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</si>
  <si>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</si>
  <si>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</si>
  <si>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</si>
  <si>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</si>
  <si>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</si>
  <si>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</si>
  <si>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</si>
  <si>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</si>
  <si>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</si>
  <si>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</si>
  <si>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</si>
  <si>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</si>
  <si>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</si>
  <si>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</si>
  <si>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</si>
  <si>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</si>
  <si>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</si>
  <si>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</si>
  <si>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</si>
  <si>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</si>
  <si>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</si>
  <si>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</si>
  <si>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</si>
  <si>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</si>
  <si>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</si>
  <si>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</si>
  <si>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</si>
  <si>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</si>
  <si>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</si>
  <si>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</si>
  <si>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</si>
  <si>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</si>
  <si>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</si>
  <si>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</si>
  <si>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</si>
  <si>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</si>
  <si>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</si>
  <si>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</si>
  <si>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</si>
  <si>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</si>
  <si>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</si>
  <si>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</si>
  <si>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</si>
  <si>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</si>
  <si>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</si>
  <si>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</si>
  <si>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</si>
  <si>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</si>
  <si>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</si>
  <si>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</si>
  <si>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</si>
  <si>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</si>
  <si>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</si>
  <si>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</si>
  <si>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</si>
  <si>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</si>
  <si>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</si>
  <si>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</si>
  <si>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</si>
  <si>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</si>
  <si>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</si>
  <si>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</si>
  <si>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</si>
  <si>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</si>
  <si>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</si>
  <si>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</si>
  <si>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</si>
  <si>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</si>
  <si>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</si>
  <si>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</si>
  <si>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</si>
  <si>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</si>
  <si>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</si>
  <si>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</si>
  <si>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</si>
  <si>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</si>
  <si>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</si>
  <si>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</si>
  <si>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</si>
  <si>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</si>
  <si>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</si>
  <si>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</si>
  <si>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</si>
  <si>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</si>
  <si>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</si>
  <si>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</si>
  <si>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</si>
  <si>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</si>
  <si>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</si>
  <si>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</si>
  <si>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</si>
  <si>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</si>
  <si>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</si>
  <si>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</si>
  <si>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</si>
  <si>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</si>
  <si>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</si>
  <si>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</si>
  <si>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</si>
  <si>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</si>
  <si>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</si>
  <si>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</si>
  <si>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</si>
  <si>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</si>
  <si>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</si>
  <si>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</si>
  <si>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</si>
  <si>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</si>
  <si>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</si>
  <si>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</si>
  <si>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</si>
  <si>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</si>
  <si>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</si>
  <si>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</si>
  <si>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</si>
  <si>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</si>
  <si>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</si>
  <si>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</si>
  <si>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</si>
  <si>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</si>
  <si>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</si>
  <si>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</si>
  <si>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</si>
  <si>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</si>
  <si>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</si>
  <si>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</si>
  <si>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</si>
  <si>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</si>
  <si>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</si>
  <si>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</si>
  <si>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</si>
  <si>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</si>
  <si>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</si>
  <si>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</si>
  <si>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</si>
  <si>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</si>
  <si>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</si>
  <si>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</si>
  <si>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</si>
  <si>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</si>
  <si>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</si>
  <si>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</si>
  <si>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</si>
  <si>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</si>
  <si>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</si>
  <si>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</si>
  <si>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</si>
  <si>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</si>
  <si>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</si>
  <si>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</si>
  <si>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</si>
  <si>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</si>
  <si>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</si>
  <si>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</si>
  <si>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</si>
  <si>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</si>
  <si>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</si>
  <si>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</si>
  <si>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</si>
  <si>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</si>
  <si>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</si>
  <si>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</si>
  <si>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</si>
  <si>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</si>
  <si>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</si>
  <si>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</si>
  <si>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</si>
  <si>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</si>
  <si>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</si>
  <si>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</si>
  <si>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</si>
  <si>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</si>
  <si>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</si>
  <si>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</si>
  <si>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</si>
  <si>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</si>
  <si>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</si>
  <si>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</si>
  <si>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</si>
  <si>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</si>
  <si>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</si>
  <si>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</si>
  <si>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</si>
  <si>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</si>
  <si>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</si>
  <si>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</si>
  <si>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</si>
  <si>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</si>
  <si>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</si>
  <si>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</si>
  <si>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</si>
  <si>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</si>
  <si>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</si>
  <si>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</si>
  <si>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</si>
  <si>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</si>
  <si>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</si>
  <si>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</si>
  <si>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</si>
  <si>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</si>
  <si>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</si>
  <si>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</si>
  <si>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</si>
  <si>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</si>
  <si>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</si>
  <si>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</si>
  <si>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</si>
  <si>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</si>
  <si>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</si>
  <si>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</si>
  <si>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</si>
  <si>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</si>
  <si>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</si>
  <si>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</si>
  <si>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</si>
  <si>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</si>
  <si>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</si>
  <si>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</si>
  <si>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</si>
  <si>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</si>
  <si>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</si>
  <si>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</si>
  <si>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</si>
  <si>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</si>
  <si>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</si>
  <si>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</si>
  <si>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</si>
  <si>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</si>
  <si>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</si>
  <si>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</si>
  <si>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</si>
  <si>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</si>
  <si>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</si>
  <si>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</si>
  <si>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</si>
  <si>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</si>
  <si>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</si>
  <si>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</si>
  <si>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</si>
  <si>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</si>
  <si>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</si>
  <si>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</si>
  <si>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</si>
  <si>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</si>
  <si>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</si>
  <si>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</si>
  <si>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</si>
  <si>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</si>
  <si>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</si>
  <si>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</si>
  <si>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</si>
  <si>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</si>
  <si>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</si>
  <si>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</si>
  <si>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</si>
  <si>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</si>
  <si>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</si>
  <si>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</si>
  <si>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</si>
  <si>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</si>
  <si>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</si>
  <si>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</si>
  <si>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</si>
  <si>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</si>
  <si>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</si>
  <si>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</si>
  <si>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</si>
  <si>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</si>
  <si>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</si>
  <si>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</si>
  <si>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</si>
  <si>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</si>
  <si>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</si>
  <si>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</si>
  <si>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</si>
  <si>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</si>
  <si>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</si>
  <si>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</si>
  <si>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</si>
  <si>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</si>
  <si>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</si>
  <si>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</si>
  <si>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</si>
  <si>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</si>
  <si>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</si>
  <si>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</si>
  <si>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</si>
  <si>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</si>
  <si>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</si>
  <si>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</si>
  <si>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</si>
  <si>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</si>
  <si>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</si>
  <si>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</si>
  <si>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</si>
  <si>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</si>
  <si>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</si>
  <si>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</si>
  <si>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</si>
  <si>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</si>
  <si>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</si>
  <si>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</si>
  <si>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</si>
  <si>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</si>
  <si>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</si>
  <si>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</si>
  <si>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</si>
  <si>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</si>
  <si>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</si>
  <si>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</si>
  <si>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</si>
  <si>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</si>
  <si>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</si>
  <si>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</si>
  <si>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</si>
  <si>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</si>
  <si>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</si>
  <si>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</si>
  <si>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</si>
  <si>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</si>
  <si>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</si>
  <si>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</si>
  <si>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</si>
  <si>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</si>
  <si>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</si>
  <si>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</si>
  <si>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</si>
  <si>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</si>
  <si>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</si>
  <si>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</si>
  <si>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</si>
  <si>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</si>
  <si>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</si>
  <si>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</si>
  <si>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</si>
  <si>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</si>
  <si>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</si>
  <si>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</si>
  <si>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</si>
  <si>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</si>
  <si>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</si>
  <si>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</si>
  <si>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</si>
  <si>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</si>
  <si>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</si>
  <si>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</si>
  <si>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</si>
  <si>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</si>
  <si>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</si>
  <si>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</si>
  <si>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</si>
  <si>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</si>
  <si>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</si>
  <si>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</si>
  <si>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</si>
  <si>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</si>
  <si>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</si>
  <si>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</si>
  <si>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</si>
  <si>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</si>
  <si>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</si>
  <si>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</si>
  <si>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</si>
  <si>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</si>
  <si>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</si>
  <si>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</si>
  <si>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</si>
  <si>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</si>
  <si>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</si>
  <si>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</si>
  <si>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</si>
  <si>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</si>
  <si>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</si>
  <si>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</si>
  <si>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</si>
  <si>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</si>
  <si>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</si>
  <si>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</si>
  <si>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</si>
  <si>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</si>
  <si>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</si>
  <si>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</si>
  <si>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</si>
  <si>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</si>
  <si>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</si>
  <si>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</si>
  <si>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</si>
  <si>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</si>
  <si>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</si>
  <si>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</si>
  <si>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</si>
  <si>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</si>
  <si>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</si>
  <si>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</si>
  <si>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</si>
  <si>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</si>
  <si>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</si>
  <si>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</si>
  <si>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</si>
  <si>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</si>
  <si>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</si>
  <si>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</si>
  <si>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</si>
  <si>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</si>
  <si>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</si>
  <si>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</si>
  <si>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</si>
  <si>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</si>
  <si>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</si>
  <si>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</si>
  <si>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</si>
  <si>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</si>
  <si>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</si>
  <si>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</si>
  <si>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</si>
  <si>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</si>
  <si>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</si>
  <si>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</si>
  <si>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</si>
  <si>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</si>
  <si>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</si>
  <si>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</si>
  <si>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</si>
  <si>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</si>
  <si>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</si>
  <si>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</si>
  <si>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</si>
  <si>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</si>
  <si>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</si>
  <si>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</si>
  <si>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</si>
  <si>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</si>
  <si>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</si>
  <si>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</si>
  <si>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</si>
  <si>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</si>
  <si>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</si>
  <si>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</si>
  <si>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</si>
  <si>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</si>
  <si>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</si>
  <si>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</si>
  <si>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</si>
  <si>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</si>
  <si>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</si>
  <si>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</si>
  <si>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</si>
  <si>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</si>
  <si>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</si>
  <si>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</si>
  <si>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</si>
  <si>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</si>
  <si>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</si>
  <si>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</si>
  <si>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</si>
  <si>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</si>
  <si>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</si>
  <si>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</si>
  <si>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</si>
  <si>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</si>
  <si>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</si>
  <si>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</si>
  <si>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</si>
  <si>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</si>
  <si>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</si>
  <si>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</si>
  <si>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</si>
  <si>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</si>
  <si>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</si>
  <si>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</si>
  <si>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</si>
  <si>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</si>
  <si>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</si>
  <si>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</si>
  <si>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</si>
  <si>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</si>
  <si>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</si>
  <si>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</si>
  <si>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</si>
  <si>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</si>
  <si>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</si>
  <si>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</si>
  <si>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</si>
  <si>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</si>
  <si>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</si>
  <si>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</si>
  <si>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</si>
  <si>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</si>
  <si>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</si>
  <si>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</si>
  <si>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</si>
  <si>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</si>
  <si>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</si>
  <si>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</si>
  <si>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</si>
  <si>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</si>
  <si>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</si>
  <si>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</si>
  <si>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</si>
  <si>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</si>
  <si>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</si>
  <si>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</si>
  <si>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</si>
  <si>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</si>
  <si>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</si>
  <si>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</si>
  <si>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</si>
  <si>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</si>
  <si>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</si>
  <si>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</si>
  <si>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</si>
  <si>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</si>
  <si>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</si>
  <si>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</si>
  <si>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</si>
  <si>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</si>
  <si>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</si>
  <si>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</si>
  <si>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</si>
  <si>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</si>
  <si>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</si>
  <si>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</si>
  <si>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</si>
  <si>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</si>
  <si>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</si>
  <si>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</si>
  <si>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</si>
  <si>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</si>
  <si>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</si>
  <si>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</si>
  <si>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</si>
  <si>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</si>
  <si>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</si>
  <si>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</si>
  <si>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</si>
  <si>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</si>
  <si>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</si>
  <si>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</si>
  <si>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</si>
  <si>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</si>
  <si>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</si>
  <si>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</si>
  <si>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</si>
  <si>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</si>
  <si>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</si>
  <si>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</si>
  <si>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</si>
  <si>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</si>
  <si>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</si>
  <si>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</si>
  <si>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</si>
  <si>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</si>
  <si>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</si>
  <si>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</si>
  <si>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</si>
  <si>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</si>
  <si>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</si>
  <si>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</si>
  <si>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</si>
  <si>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</si>
  <si>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</si>
  <si>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</si>
  <si>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</si>
  <si>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</si>
  <si>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</si>
  <si>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</si>
  <si>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</si>
  <si>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</si>
  <si>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</si>
  <si>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</si>
  <si>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</si>
  <si>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</si>
  <si>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</si>
  <si>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</si>
  <si>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</si>
  <si>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</si>
  <si>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</si>
  <si>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</si>
  <si>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</si>
  <si>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</si>
  <si>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</si>
  <si>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</si>
  <si>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</si>
  <si>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</si>
  <si>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</si>
  <si>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</si>
  <si>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</si>
  <si>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</si>
  <si>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</si>
  <si>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</si>
  <si>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</si>
  <si>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</si>
  <si>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</si>
  <si>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</si>
  <si>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</si>
  <si>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</si>
  <si>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</si>
  <si>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</si>
  <si>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</si>
  <si>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</si>
  <si>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</si>
  <si>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</si>
  <si>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</si>
  <si>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</si>
  <si>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</si>
  <si>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</si>
  <si>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</si>
  <si>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</si>
  <si>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</si>
  <si>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</si>
  <si>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</si>
  <si>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</si>
  <si>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</si>
  <si>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</si>
  <si>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</si>
  <si>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</si>
  <si>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</si>
  <si>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</si>
  <si>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</si>
  <si>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</si>
  <si>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</si>
  <si>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</si>
  <si>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</si>
  <si>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</si>
  <si>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</si>
  <si>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</si>
  <si>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</si>
  <si>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</si>
  <si>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</si>
  <si>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</si>
  <si>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</si>
  <si>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</si>
  <si>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</si>
  <si>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</si>
  <si>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</si>
  <si>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</si>
  <si>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</si>
  <si>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</si>
  <si>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</si>
  <si>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</si>
  <si>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</si>
  <si>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</si>
  <si>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</si>
  <si>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</si>
  <si>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</si>
  <si>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</si>
  <si>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</si>
  <si>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</si>
  <si>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</si>
  <si>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</si>
  <si>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</si>
  <si>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</si>
  <si>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</si>
  <si>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</si>
  <si>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</si>
  <si>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</si>
  <si>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</si>
  <si>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</si>
  <si>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</si>
  <si>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</si>
  <si>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</si>
  <si>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</si>
  <si>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</si>
  <si>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</si>
  <si>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</si>
  <si>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</si>
  <si>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</si>
  <si>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</si>
  <si>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</si>
  <si>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</si>
  <si>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</si>
  <si>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</si>
  <si>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</si>
  <si>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</si>
  <si>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</si>
  <si>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</si>
  <si>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</si>
  <si>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</si>
  <si>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</si>
  <si>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</si>
  <si>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</si>
  <si>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</si>
  <si>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</si>
  <si>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</si>
  <si>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</si>
  <si>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</si>
  <si>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</si>
  <si>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</si>
  <si>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</si>
  <si>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</si>
  <si>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</si>
  <si>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</si>
  <si>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</si>
  <si>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</si>
  <si>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</si>
  <si>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</si>
  <si>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</si>
  <si>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</si>
  <si>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</si>
  <si>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</si>
  <si>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</si>
  <si>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</si>
  <si>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</si>
  <si>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</si>
  <si>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</si>
  <si>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</si>
  <si>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</si>
  <si>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</si>
  <si>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</si>
  <si>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</si>
  <si>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</si>
  <si>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</si>
  <si>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</si>
  <si>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</si>
  <si>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</si>
  <si>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</si>
  <si>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</si>
  <si>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</si>
  <si>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</si>
  <si>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</si>
  <si>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</si>
  <si>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</si>
  <si>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</si>
  <si>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</si>
  <si>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</si>
  <si>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</si>
  <si>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</si>
  <si>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</si>
  <si>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</si>
  <si>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</si>
  <si>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</si>
  <si>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</si>
  <si>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</si>
  <si>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</si>
  <si>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</si>
  <si>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</si>
  <si>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</si>
  <si>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</si>
  <si>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</si>
  <si>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</si>
  <si>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</si>
  <si>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</si>
  <si>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</si>
  <si>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</si>
  <si>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</si>
  <si>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</si>
  <si>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</si>
  <si>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</si>
  <si>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</si>
  <si>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</si>
  <si>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</si>
  <si>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</si>
  <si>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</si>
  <si>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</si>
  <si>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</si>
  <si>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</si>
  <si>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</si>
  <si>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</si>
  <si>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</si>
  <si>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</si>
  <si>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</si>
  <si>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</si>
  <si>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</si>
  <si>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</si>
  <si>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</si>
  <si>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</si>
  <si>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</si>
  <si>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</si>
  <si>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</si>
  <si>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</si>
  <si>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</si>
  <si>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</si>
  <si>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</si>
  <si>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</si>
  <si>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</si>
  <si>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</si>
  <si>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</si>
  <si>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</si>
  <si>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</si>
  <si>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</si>
  <si>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</si>
  <si>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</si>
  <si>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</si>
  <si>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</si>
  <si>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</si>
  <si>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</si>
  <si>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</si>
  <si>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</si>
  <si>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</si>
  <si>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</si>
  <si>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</si>
  <si>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</si>
  <si>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</si>
  <si>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</si>
  <si>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</si>
  <si>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</si>
  <si>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</si>
  <si>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</si>
  <si>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</si>
  <si>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</si>
  <si>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</si>
  <si>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</si>
  <si>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</si>
  <si>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</si>
  <si>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</si>
  <si>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</si>
  <si>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</si>
  <si>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</si>
  <si>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</si>
  <si>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</si>
  <si>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</si>
  <si>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</si>
  <si>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</si>
  <si>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</si>
  <si>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</si>
  <si>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</si>
  <si>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</si>
  <si>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</si>
  <si>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</si>
  <si>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</si>
  <si>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</si>
  <si>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</si>
  <si>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</si>
  <si>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</si>
  <si>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</si>
  <si>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</si>
  <si>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</si>
  <si>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</si>
  <si>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</si>
  <si>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</si>
  <si>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</si>
  <si>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</si>
  <si>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</si>
  <si>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</si>
  <si>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</si>
  <si>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</si>
  <si>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</si>
  <si>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</si>
  <si>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</si>
  <si>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</si>
  <si>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</si>
  <si>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</si>
  <si>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</si>
  <si>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</si>
  <si>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</si>
  <si>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</si>
  <si>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</si>
  <si>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</si>
  <si>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</si>
  <si>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</si>
  <si>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</si>
  <si>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</si>
  <si>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</si>
  <si>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</si>
  <si>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</si>
  <si>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</si>
  <si>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</si>
  <si>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</si>
  <si>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</si>
  <si>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</si>
  <si>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</si>
  <si>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</si>
  <si>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</si>
  <si>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</si>
  <si>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</si>
  <si>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</si>
  <si>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</si>
  <si>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</si>
  <si>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</si>
  <si>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</si>
  <si>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</si>
  <si>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</si>
  <si>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</si>
  <si>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</si>
  <si>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</si>
  <si>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</si>
  <si>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</si>
  <si>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</si>
  <si>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</si>
  <si>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</si>
  <si>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</si>
  <si>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</si>
  <si>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</si>
  <si>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</si>
  <si>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</si>
  <si>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</si>
  <si>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</si>
  <si>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</si>
  <si>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</si>
  <si>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</si>
  <si>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</si>
  <si>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</si>
  <si>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</si>
  <si>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</si>
  <si>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</si>
  <si>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</si>
  <si>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</si>
  <si>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</si>
  <si>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</si>
  <si>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</si>
  <si>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</si>
  <si>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</si>
  <si>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</si>
  <si>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</si>
  <si>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</si>
  <si>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</si>
  <si>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</si>
  <si>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</si>
  <si>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</si>
  <si>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</si>
  <si>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</si>
  <si>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</si>
  <si>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</si>
  <si>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</si>
  <si>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</si>
  <si>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</si>
  <si>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</si>
  <si>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</si>
  <si>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</si>
  <si>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</si>
  <si>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</si>
  <si>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</si>
  <si>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</si>
  <si>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</si>
  <si>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</si>
  <si>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</si>
  <si>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</si>
  <si>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</si>
  <si>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</si>
  <si>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</si>
  <si>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</si>
  <si>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</si>
  <si>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</si>
  <si>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</si>
  <si>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</si>
  <si>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</si>
  <si>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</si>
  <si>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</si>
  <si>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</si>
  <si>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</si>
  <si>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</si>
  <si>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</si>
  <si>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</si>
  <si>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</si>
  <si>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</si>
  <si>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</si>
  <si>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</si>
  <si>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</si>
  <si>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</si>
  <si>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</si>
  <si>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</si>
  <si>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</si>
  <si>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</si>
  <si>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</si>
  <si>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</si>
  <si>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</si>
  <si>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</si>
  <si>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</si>
  <si>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</si>
  <si>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</si>
  <si>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</si>
  <si>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</si>
  <si>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</si>
  <si>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</si>
  <si>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</si>
  <si>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</si>
  <si>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</si>
  <si>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</si>
  <si>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</si>
  <si>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</si>
  <si>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</si>
  <si>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</si>
  <si>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</si>
  <si>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</si>
  <si>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</si>
  <si>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</si>
  <si>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</si>
  <si>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</si>
  <si>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</si>
  <si>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</si>
  <si>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</si>
  <si>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</si>
  <si>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</si>
  <si>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</si>
  <si>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</si>
  <si>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</si>
  <si>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</si>
  <si>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</si>
  <si>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</si>
  <si>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</si>
  <si>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</si>
  <si>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</si>
  <si>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</si>
  <si>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</si>
  <si>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</si>
  <si>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</si>
  <si>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</si>
  <si>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</si>
  <si>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</si>
  <si>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</si>
  <si>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</si>
  <si>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</si>
  <si>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</si>
  <si>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</si>
  <si>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</si>
  <si>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</si>
  <si>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</si>
  <si>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</si>
  <si>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</si>
  <si>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</si>
  <si>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</si>
  <si>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</si>
  <si>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</si>
  <si>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</si>
  <si>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</si>
  <si>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</si>
  <si>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</si>
  <si>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</si>
  <si>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</si>
  <si>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</si>
  <si>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</si>
  <si>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</si>
  <si>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</si>
  <si>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</si>
  <si>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</si>
  <si>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</si>
  <si>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</si>
  <si>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</si>
  <si>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</si>
  <si>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</si>
  <si>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</si>
  <si>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</si>
  <si>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</si>
  <si>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</si>
  <si>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</si>
  <si>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</si>
  <si>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</si>
  <si>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</si>
  <si>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</si>
  <si>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</si>
  <si>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</si>
  <si>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</si>
  <si>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</si>
  <si>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</si>
  <si>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</si>
  <si>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</si>
  <si>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</si>
  <si>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</si>
  <si>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</si>
  <si>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</si>
  <si>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</si>
  <si>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</si>
  <si>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</si>
  <si>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</si>
  <si>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</si>
  <si>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</si>
  <si>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</si>
  <si>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</si>
  <si>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</si>
  <si>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</si>
  <si>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</si>
  <si>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</si>
  <si>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</si>
  <si>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</si>
  <si>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</si>
  <si>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</si>
  <si>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</si>
  <si>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</si>
  <si>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</si>
  <si>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</si>
  <si>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</si>
  <si>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</si>
  <si>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</si>
  <si>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</si>
  <si>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</si>
  <si>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</si>
  <si>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</si>
  <si>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</si>
  <si>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</si>
  <si>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</si>
  <si>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</si>
  <si>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</si>
  <si>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</si>
  <si>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</si>
  <si>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</si>
  <si>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</si>
  <si>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</si>
  <si>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</si>
  <si>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</si>
  <si>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</si>
  <si>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</si>
  <si>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</si>
  <si>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</si>
  <si>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</si>
  <si>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</si>
  <si>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</si>
  <si>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</si>
  <si>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</si>
  <si>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</si>
  <si>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</si>
  <si>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</si>
  <si>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</si>
  <si>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</si>
  <si>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</si>
  <si>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</si>
  <si>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</si>
  <si>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</si>
  <si>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</si>
  <si>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</si>
  <si>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</si>
  <si>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</si>
  <si>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</si>
  <si>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</si>
  <si>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</si>
  <si>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</si>
  <si>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</si>
  <si>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</si>
  <si>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</si>
  <si>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</si>
  <si>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</si>
  <si>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</si>
  <si>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</si>
  <si>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</si>
  <si>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</si>
  <si>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</si>
  <si>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</si>
  <si>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</si>
  <si>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</si>
  <si>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</si>
  <si>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</si>
  <si>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</si>
  <si>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</si>
  <si>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</si>
  <si>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</si>
  <si>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</si>
  <si>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</si>
  <si>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</si>
  <si>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</si>
  <si>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</si>
  <si>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</si>
  <si>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</si>
  <si>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</si>
  <si>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</si>
  <si>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</si>
  <si>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</si>
  <si>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</si>
  <si>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</si>
  <si>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</si>
  <si>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</si>
  <si>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</si>
  <si>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</si>
  <si>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</si>
  <si>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</si>
  <si>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</si>
  <si>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</si>
  <si>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</si>
  <si>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</si>
  <si>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</si>
  <si>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</si>
  <si>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</si>
  <si>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</si>
  <si>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</si>
  <si>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</si>
  <si>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</si>
  <si>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</si>
  <si>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</si>
  <si>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</si>
  <si>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</si>
  <si>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</si>
  <si>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</si>
  <si>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</si>
  <si>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</si>
  <si>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</si>
  <si>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</si>
  <si>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</si>
  <si>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</si>
  <si>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</si>
  <si>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</si>
  <si>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</si>
  <si>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</si>
  <si>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</si>
  <si>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</si>
  <si>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</si>
  <si>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</si>
  <si>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</si>
  <si>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</si>
  <si>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</si>
  <si>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</si>
  <si>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</si>
  <si>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</si>
  <si>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</si>
  <si>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</si>
  <si>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</si>
  <si>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</si>
  <si>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</si>
  <si>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</si>
  <si>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</si>
  <si>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</si>
  <si>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</si>
  <si>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</si>
  <si>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</si>
  <si>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</si>
  <si>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</si>
  <si>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</si>
  <si>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</si>
  <si>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</si>
  <si>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</si>
  <si>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</si>
  <si>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</si>
  <si>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</si>
  <si>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</si>
  <si>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</si>
  <si>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</si>
  <si>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</si>
  <si>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</si>
  <si>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</si>
  <si>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</si>
  <si>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</si>
  <si>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</si>
  <si>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</si>
  <si>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</si>
  <si>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</si>
  <si>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</si>
  <si>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</si>
  <si>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</si>
  <si>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</si>
  <si>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</si>
  <si>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</si>
  <si>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</si>
  <si>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</si>
  <si>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</si>
  <si>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</si>
  <si>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</si>
  <si>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</si>
  <si>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</si>
  <si>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</si>
  <si>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</si>
  <si>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</si>
  <si>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</si>
  <si>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</si>
  <si>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</si>
  <si>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</si>
  <si>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</si>
  <si>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</si>
  <si>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</si>
  <si>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</si>
  <si>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</si>
  <si>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</si>
  <si>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</si>
  <si>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</si>
  <si>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</si>
  <si>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</si>
  <si>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</si>
  <si>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</si>
  <si>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</si>
  <si>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</si>
  <si>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</si>
  <si>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</si>
  <si>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</si>
  <si>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</si>
  <si>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</si>
  <si>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</si>
  <si>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</si>
  <si>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</si>
  <si>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</si>
  <si>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</si>
  <si>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</si>
  <si>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</si>
  <si>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</si>
  <si>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</si>
  <si>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</si>
  <si>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</si>
  <si>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</si>
  <si>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</si>
  <si>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</si>
  <si>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</si>
  <si>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</si>
  <si>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</si>
  <si>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</si>
  <si>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</si>
  <si>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</si>
  <si>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</si>
  <si>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</si>
  <si>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</si>
  <si>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</si>
  <si>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</si>
  <si>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</si>
  <si>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</si>
  <si>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</si>
  <si>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</si>
  <si>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</si>
  <si>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</si>
  <si>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</si>
  <si>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</si>
  <si>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</si>
  <si>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</si>
  <si>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</si>
  <si>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</si>
  <si>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</si>
  <si>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</si>
  <si>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</si>
  <si>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</si>
  <si>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</si>
  <si>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</si>
  <si>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</si>
  <si>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</si>
  <si>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</si>
  <si>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</si>
  <si>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</si>
  <si>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</si>
  <si>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</si>
  <si>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</si>
  <si>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</si>
  <si>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</si>
  <si>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</si>
  <si>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</si>
  <si>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</si>
  <si>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</si>
  <si>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</si>
  <si>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</si>
  <si>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</si>
  <si>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</si>
  <si>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</si>
  <si>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</si>
  <si>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</si>
  <si>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</si>
  <si>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</si>
  <si>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</si>
  <si>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</si>
  <si>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</si>
  <si>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</si>
  <si>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</si>
  <si>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</si>
  <si>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</si>
  <si>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</si>
  <si>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</si>
  <si>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</si>
  <si>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</si>
  <si>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</si>
  <si>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</si>
  <si>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</si>
  <si>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</si>
  <si>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</si>
  <si>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</si>
  <si>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</si>
  <si>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</si>
  <si>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</si>
  <si>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</si>
  <si>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</si>
  <si>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</si>
  <si>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</si>
  <si>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</si>
  <si>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</si>
  <si>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</si>
  <si>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</si>
  <si>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</si>
  <si>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</si>
  <si>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</si>
  <si>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</si>
  <si>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</si>
  <si>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</si>
  <si>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</si>
  <si>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</si>
  <si>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</si>
  <si>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</si>
  <si>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</si>
  <si>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</si>
  <si>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</si>
  <si>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</si>
  <si>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</si>
  <si>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</si>
  <si>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</si>
  <si>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</si>
  <si>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</si>
  <si>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</si>
  <si>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</si>
  <si>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</si>
  <si>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</si>
  <si>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</si>
  <si>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</si>
  <si>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</si>
  <si>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</si>
  <si>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</si>
  <si>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</si>
  <si>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</si>
  <si>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</si>
  <si>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</si>
  <si>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</si>
  <si>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</si>
  <si>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</si>
  <si>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</si>
  <si>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</si>
  <si>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</si>
  <si>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</si>
  <si>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</si>
  <si>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</si>
  <si>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</si>
  <si>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</si>
  <si>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</si>
  <si>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</si>
  <si>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</si>
  <si>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</si>
  <si>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</si>
  <si>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</si>
  <si>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</si>
  <si>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</si>
  <si>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</si>
  <si>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</si>
  <si>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</si>
  <si>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</si>
  <si>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</si>
  <si>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</si>
  <si>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</si>
  <si>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</si>
  <si>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</si>
  <si>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</si>
  <si>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</si>
  <si>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</si>
  <si>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</si>
  <si>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</si>
  <si>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</si>
  <si>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</si>
  <si>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</si>
  <si>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</si>
  <si>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</si>
  <si>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</si>
  <si>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</si>
  <si>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</si>
  <si>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</si>
  <si>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</si>
  <si>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</si>
  <si>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</si>
  <si>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</si>
  <si>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</si>
  <si>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</si>
  <si>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</si>
  <si>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</si>
  <si>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</si>
  <si>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</si>
  <si>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</si>
  <si>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</si>
  <si>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</si>
  <si>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</si>
  <si>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</si>
  <si>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</si>
  <si>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</si>
  <si>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</si>
  <si>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</si>
  <si>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</si>
  <si>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</si>
  <si>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</si>
  <si>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</si>
  <si>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</si>
  <si>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</si>
  <si>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</si>
  <si>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</si>
  <si>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</si>
  <si>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</si>
  <si>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</si>
  <si>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</si>
  <si>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</si>
  <si>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</si>
  <si>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</si>
  <si>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</si>
  <si>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</si>
  <si>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</si>
  <si>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</si>
  <si>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</si>
  <si>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</si>
  <si>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</si>
  <si>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</si>
  <si>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</si>
  <si>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</si>
  <si>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</si>
  <si>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</si>
  <si>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</si>
  <si>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</si>
  <si>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</si>
  <si>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</si>
  <si>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</si>
  <si>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</si>
  <si>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</si>
  <si>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</si>
  <si>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</si>
  <si>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</si>
  <si>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</si>
  <si>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</si>
  <si>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</si>
  <si>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</si>
  <si>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</si>
  <si>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</si>
  <si>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</si>
  <si>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</si>
  <si>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</si>
  <si>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</si>
  <si>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</si>
  <si>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</si>
  <si>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</si>
  <si>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</si>
  <si>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</si>
  <si>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</si>
  <si>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</si>
  <si>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</si>
  <si>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</si>
  <si>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</si>
  <si>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</si>
  <si>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</si>
  <si>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</si>
  <si>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</si>
  <si>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</si>
  <si>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</si>
  <si>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</si>
  <si>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</si>
  <si>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</si>
  <si>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</si>
  <si>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</si>
  <si>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</si>
  <si>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</si>
  <si>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</si>
  <si>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</si>
  <si>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</si>
  <si>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</si>
  <si>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</si>
  <si>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</si>
  <si>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</si>
  <si>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</si>
  <si>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</si>
  <si>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</si>
  <si>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</si>
  <si>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</si>
  <si>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</si>
  <si>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</si>
  <si>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</si>
  <si>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</si>
  <si>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</si>
  <si>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</si>
  <si>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</si>
  <si>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</si>
  <si>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</si>
  <si>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</si>
  <si>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</si>
  <si>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</si>
  <si>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</si>
  <si>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</si>
  <si>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</si>
  <si>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</si>
  <si>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</si>
  <si>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</si>
  <si>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</si>
  <si>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</si>
  <si>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</si>
  <si>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</si>
  <si>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</si>
  <si>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</si>
  <si>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</si>
  <si>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</si>
  <si>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</si>
  <si>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</si>
  <si>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</si>
  <si>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</si>
  <si>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</si>
  <si>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</si>
  <si>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</si>
  <si>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</si>
  <si>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</si>
  <si>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</si>
  <si>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</si>
  <si>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</si>
  <si>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</si>
  <si>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</si>
  <si>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</si>
  <si>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</si>
  <si>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</si>
  <si>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</si>
  <si>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</si>
  <si>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</si>
  <si>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</si>
  <si>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</si>
  <si>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</si>
  <si>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</si>
  <si>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</si>
  <si>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</si>
  <si>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</si>
  <si>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</si>
  <si>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</si>
  <si>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</si>
  <si>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</si>
  <si>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</si>
  <si>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</si>
  <si>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</si>
  <si>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</si>
  <si>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</si>
  <si>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</si>
  <si>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</si>
  <si>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</si>
  <si>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</si>
  <si>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</si>
  <si>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</si>
  <si>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</si>
  <si>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</si>
  <si>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</si>
  <si>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</si>
  <si>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</si>
  <si>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</si>
  <si>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</si>
  <si>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</si>
  <si>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</si>
  <si>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</si>
  <si>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</si>
  <si>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</si>
  <si>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</si>
  <si>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</si>
  <si>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</si>
  <si>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</si>
  <si>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</si>
  <si>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</si>
  <si>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</si>
  <si>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</si>
  <si>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</si>
  <si>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</si>
  <si>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</si>
  <si>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</si>
  <si>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</si>
  <si>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</si>
  <si>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</si>
  <si>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</si>
  <si>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</si>
  <si>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</si>
  <si>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</si>
  <si>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</si>
  <si>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</si>
  <si>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</si>
  <si>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</si>
  <si>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</si>
  <si>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</si>
  <si>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</si>
  <si>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</si>
  <si>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</si>
  <si>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</si>
  <si>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</si>
  <si>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</si>
  <si>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</si>
  <si>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</si>
  <si>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</si>
  <si>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</si>
  <si>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</si>
  <si>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</si>
  <si>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</si>
  <si>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</si>
  <si>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</si>
  <si>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</si>
  <si>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</si>
  <si>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</si>
  <si>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</si>
  <si>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</si>
  <si>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</si>
  <si>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</si>
  <si>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</si>
  <si>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</si>
  <si>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</si>
  <si>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</si>
  <si>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</si>
  <si>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</si>
  <si>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</si>
  <si>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</si>
  <si>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</si>
  <si>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</si>
  <si>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</si>
  <si>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</si>
  <si>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</si>
  <si>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</si>
  <si>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</si>
  <si>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</si>
  <si>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</si>
  <si>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</si>
  <si>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</si>
  <si>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</si>
  <si>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</si>
  <si>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</si>
  <si>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</si>
  <si>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</si>
  <si>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</si>
  <si>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</si>
  <si>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</si>
  <si>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</si>
  <si>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</si>
  <si>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</si>
  <si>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</si>
  <si>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</si>
  <si>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</si>
  <si>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</si>
  <si>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</si>
  <si>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</si>
  <si>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</si>
  <si>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</si>
  <si>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</si>
  <si>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</si>
  <si>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</si>
  <si>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</si>
  <si>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</si>
  <si>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</si>
  <si>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</si>
  <si>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</si>
  <si>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</si>
  <si>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</si>
  <si>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</si>
  <si>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</si>
  <si>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</si>
  <si>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</si>
  <si>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</si>
  <si>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</si>
  <si>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</si>
  <si>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</si>
  <si>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</si>
  <si>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</si>
  <si>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</si>
  <si>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</si>
  <si>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</si>
  <si>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</si>
  <si>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</si>
  <si>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</si>
  <si>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</si>
  <si>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</si>
  <si>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</si>
  <si>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</si>
  <si>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</si>
  <si>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</si>
  <si>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</si>
  <si>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</si>
  <si>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</si>
  <si>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</si>
  <si>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</si>
  <si>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</si>
  <si>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</si>
  <si>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</si>
  <si>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</si>
  <si>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</si>
  <si>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</si>
  <si>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</si>
  <si>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</si>
  <si>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</si>
  <si>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</si>
  <si>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</si>
  <si>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</si>
  <si>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</si>
  <si>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</si>
  <si>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</si>
  <si>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</si>
  <si>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</si>
  <si>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</si>
  <si>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</si>
  <si>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</si>
  <si>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</si>
  <si>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</si>
  <si>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</si>
  <si>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</si>
  <si>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</si>
  <si>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</si>
  <si>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</si>
  <si>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</si>
  <si>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</si>
  <si>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</si>
  <si>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</si>
  <si>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</si>
  <si>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</si>
  <si>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</si>
  <si>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</si>
  <si>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</si>
  <si>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</si>
  <si>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</si>
  <si>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</si>
  <si>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</si>
  <si>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</si>
  <si>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</si>
  <si>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</si>
  <si>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</si>
  <si>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</si>
  <si>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</si>
  <si>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</si>
  <si>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</si>
  <si>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</si>
  <si>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</si>
  <si>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</si>
  <si>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</si>
  <si>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</si>
  <si>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</si>
  <si>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</si>
  <si>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</si>
  <si>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</si>
  <si>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</si>
  <si>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</si>
  <si>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</si>
  <si>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</si>
  <si>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</si>
  <si>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</si>
  <si>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</si>
  <si>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</si>
  <si>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</si>
  <si>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</si>
  <si>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</si>
  <si>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</si>
  <si>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</si>
  <si>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</si>
  <si>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</si>
  <si>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</si>
  <si>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</si>
  <si>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</si>
  <si>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</si>
  <si>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</si>
  <si>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</si>
  <si>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</si>
  <si>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</si>
  <si>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</si>
  <si>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</si>
  <si>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</si>
  <si>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</si>
  <si>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</si>
  <si>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</si>
  <si>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</si>
  <si>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</si>
  <si>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</si>
  <si>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</si>
  <si>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</si>
  <si>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</si>
  <si>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</si>
  <si>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</si>
  <si>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</si>
  <si>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</si>
  <si>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</si>
  <si>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</si>
  <si>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</si>
  <si>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</si>
  <si>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</si>
  <si>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</si>
  <si>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</si>
  <si>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</si>
  <si>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</si>
  <si>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</si>
  <si>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</si>
  <si>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</si>
  <si>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</si>
  <si>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</si>
  <si>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</si>
  <si>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</si>
  <si>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</si>
  <si>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</si>
  <si>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</si>
  <si>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</si>
  <si>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</si>
  <si>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</si>
  <si>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</si>
  <si>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</si>
  <si>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</si>
  <si>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</si>
  <si>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</si>
  <si>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</si>
  <si>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</si>
  <si>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</si>
  <si>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</si>
  <si>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</si>
  <si>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</si>
  <si>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</si>
  <si>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</si>
  <si>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</si>
  <si>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</si>
  <si>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</si>
  <si>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</si>
  <si>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</si>
  <si>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</si>
  <si>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</si>
  <si>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</si>
  <si>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</si>
  <si>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</si>
  <si>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</si>
  <si>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</si>
  <si>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</si>
  <si>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</si>
  <si>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</si>
  <si>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</si>
  <si>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</si>
  <si>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</si>
  <si>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</si>
  <si>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</si>
  <si>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</si>
  <si>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</si>
  <si>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</si>
  <si>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</si>
  <si>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</si>
  <si>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</si>
  <si>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</si>
  <si>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</si>
  <si>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</si>
  <si>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</si>
  <si>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</si>
  <si>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</si>
  <si>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</si>
  <si>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</si>
  <si>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</si>
  <si>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</si>
  <si>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</si>
  <si>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</si>
  <si>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</si>
  <si>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</si>
  <si>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</si>
  <si>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</si>
  <si>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</si>
  <si>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</si>
  <si>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</si>
  <si>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</si>
  <si>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</si>
  <si>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</si>
  <si>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</si>
  <si>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</si>
  <si>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</si>
  <si>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</si>
  <si>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</si>
  <si>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</si>
  <si>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</si>
  <si>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</si>
  <si>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</si>
  <si>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</si>
  <si>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</si>
  <si>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</si>
  <si>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</si>
  <si>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</si>
  <si>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</si>
  <si>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</si>
  <si>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</si>
  <si>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</si>
  <si>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</si>
  <si>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</si>
  <si>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</si>
  <si>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</si>
  <si>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</si>
  <si>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</si>
  <si>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</si>
  <si>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</si>
  <si>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</si>
  <si>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</si>
  <si>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</si>
  <si>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</si>
  <si>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</si>
  <si>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</si>
  <si>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</si>
  <si>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</si>
  <si>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</si>
  <si>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</si>
  <si>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</si>
  <si>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</si>
  <si>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</si>
  <si>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</si>
  <si>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</si>
  <si>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</si>
  <si>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</si>
  <si>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</si>
  <si>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</si>
  <si>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</si>
  <si>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</si>
  <si>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</si>
  <si>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</si>
  <si>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</si>
  <si>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</si>
  <si>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</si>
  <si>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</si>
  <si>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</si>
  <si>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</si>
  <si>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</si>
  <si>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</si>
  <si>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</si>
  <si>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</si>
  <si>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</si>
  <si>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</si>
  <si>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</si>
  <si>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</si>
  <si>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</si>
  <si>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</si>
  <si>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</si>
  <si>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</si>
  <si>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</si>
  <si>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</si>
  <si>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</si>
  <si>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</si>
  <si>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</si>
  <si>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</si>
  <si>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</si>
  <si>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</si>
  <si>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</si>
  <si>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</si>
  <si>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</si>
  <si>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</si>
  <si>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</si>
  <si>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</si>
  <si>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</si>
  <si>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</si>
  <si>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</si>
  <si>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</si>
  <si>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</si>
  <si>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</si>
  <si>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</si>
  <si>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</si>
  <si>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</si>
  <si>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</si>
  <si>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</si>
  <si>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</si>
  <si>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</si>
  <si>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</si>
  <si>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</si>
  <si>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</si>
  <si>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</si>
  <si>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</si>
  <si>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</si>
  <si>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</si>
  <si>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</si>
  <si>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</si>
  <si>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</si>
  <si>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</si>
  <si>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</si>
  <si>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</si>
  <si>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</si>
  <si>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</si>
  <si>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</si>
  <si>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</si>
  <si>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</si>
  <si>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</si>
  <si>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</si>
  <si>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</si>
  <si>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</si>
  <si>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</si>
  <si>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</si>
  <si>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</si>
  <si>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</si>
  <si>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</si>
  <si>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</si>
  <si>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</si>
  <si>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</si>
  <si>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</si>
  <si>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</si>
  <si>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</si>
  <si>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</si>
  <si>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</si>
  <si>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</si>
  <si>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</si>
  <si>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</si>
  <si>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</si>
  <si>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</si>
  <si>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</si>
  <si>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</si>
  <si>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</si>
  <si>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</si>
  <si>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</si>
  <si>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</si>
  <si>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</si>
  <si>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</si>
  <si>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</si>
  <si>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</si>
  <si>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</si>
  <si>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</si>
  <si>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</si>
  <si>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</si>
  <si>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</si>
  <si>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</si>
  <si>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</si>
  <si>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</si>
  <si>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</si>
  <si>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</si>
  <si>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</si>
  <si>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</si>
  <si>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</si>
  <si>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</si>
  <si>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</si>
  <si>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</si>
  <si>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</si>
  <si>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</si>
  <si>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</si>
  <si>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</si>
  <si>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</si>
  <si>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</si>
  <si>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</si>
  <si>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</si>
  <si>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</si>
  <si>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</si>
  <si>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</si>
  <si>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</si>
  <si>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</si>
  <si>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</si>
  <si>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</si>
  <si>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</si>
  <si>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</si>
  <si>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</si>
  <si>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</si>
  <si>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</si>
  <si>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</si>
  <si>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</si>
  <si>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</si>
  <si>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</si>
  <si>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</si>
  <si>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</si>
  <si>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</si>
  <si>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</si>
  <si>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</si>
  <si>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</si>
  <si>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</si>
  <si>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</si>
  <si>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</si>
  <si>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</si>
  <si>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</si>
  <si>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</si>
  <si>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</si>
  <si>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</si>
  <si>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</si>
  <si>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</si>
  <si>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</si>
  <si>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</si>
  <si>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</si>
  <si>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</si>
  <si>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</si>
  <si>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</si>
  <si>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</si>
  <si>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</si>
  <si>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</si>
  <si>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</si>
  <si>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</si>
  <si>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</si>
  <si>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</si>
  <si>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</si>
  <si>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</si>
  <si>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</si>
  <si>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</si>
  <si>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</si>
  <si>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</si>
  <si>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</si>
  <si>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</si>
  <si>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</si>
  <si>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</si>
  <si>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</si>
  <si>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</si>
  <si>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</si>
  <si>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</si>
  <si>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</si>
  <si>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</si>
  <si>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</si>
  <si>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</si>
  <si>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</si>
  <si>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</si>
  <si>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</si>
  <si>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</si>
  <si>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</si>
  <si>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</si>
  <si>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</si>
  <si>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</si>
  <si>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</si>
  <si>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</si>
  <si>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</si>
  <si>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</si>
  <si>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</si>
  <si>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</si>
  <si>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</si>
  <si>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</si>
  <si>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</si>
  <si>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</si>
  <si>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</si>
  <si>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</si>
  <si>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</si>
  <si>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</si>
  <si>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</si>
  <si>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</si>
  <si>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</si>
  <si>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</si>
  <si>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</si>
  <si>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</si>
  <si>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</si>
  <si>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</si>
  <si>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</si>
  <si>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</si>
  <si>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</si>
  <si>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</si>
  <si>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</si>
  <si>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</si>
  <si>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</si>
  <si>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</si>
  <si>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</si>
  <si>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</si>
  <si>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</si>
  <si>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</si>
  <si>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</si>
  <si>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</si>
  <si>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</si>
  <si>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</si>
  <si>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</si>
  <si>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</si>
  <si>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</si>
  <si>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</si>
  <si>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</si>
  <si>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</si>
  <si>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</si>
  <si>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</si>
  <si>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</si>
  <si>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</si>
  <si>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</si>
  <si>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</si>
  <si>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</si>
  <si>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</si>
  <si>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</si>
  <si>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</si>
  <si>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</si>
  <si>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</si>
  <si>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</si>
  <si>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</si>
  <si>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</si>
  <si>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</si>
  <si>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</si>
  <si>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</si>
  <si>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</si>
  <si>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</si>
  <si>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</si>
  <si>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</si>
  <si>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</si>
  <si>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</si>
  <si>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</si>
  <si>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</si>
  <si>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</si>
  <si>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</si>
  <si>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</si>
  <si>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</si>
  <si>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</si>
  <si>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</si>
  <si>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</si>
  <si>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</si>
  <si>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</si>
  <si>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</si>
  <si>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</si>
  <si>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</si>
  <si>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</si>
  <si>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</si>
  <si>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</si>
  <si>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</si>
  <si>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</si>
  <si>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</si>
  <si>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</si>
  <si>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</si>
  <si>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</si>
  <si>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</si>
  <si>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</si>
  <si>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</si>
  <si>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</si>
  <si>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</si>
  <si>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</si>
  <si>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</si>
  <si>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</si>
  <si>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</si>
  <si>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</si>
  <si>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</si>
  <si>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</si>
  <si>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</si>
  <si>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</si>
  <si>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</si>
  <si>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</si>
  <si>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</si>
  <si>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</si>
  <si>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</si>
  <si>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</si>
  <si>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</si>
  <si>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</si>
  <si>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</si>
  <si>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</si>
  <si>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</si>
  <si>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</si>
  <si>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</si>
  <si>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</si>
  <si>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</si>
  <si>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</si>
  <si>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</si>
  <si>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</si>
  <si>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</si>
  <si>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</si>
  <si>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</si>
  <si>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</si>
  <si>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</si>
  <si>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</si>
  <si>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</si>
  <si>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</si>
  <si>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</si>
  <si>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</si>
  <si>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</si>
  <si>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</si>
  <si>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</si>
  <si>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</si>
  <si>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</si>
  <si>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</si>
  <si>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</si>
  <si>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</si>
  <si>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</si>
  <si>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</si>
  <si>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</si>
  <si>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</si>
  <si>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</si>
  <si>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</si>
  <si>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</si>
  <si>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</si>
  <si>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</si>
  <si>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</si>
  <si>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</si>
  <si>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</si>
  <si>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</si>
  <si>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</si>
  <si>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</si>
  <si>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</si>
  <si>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</si>
  <si>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</si>
  <si>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</si>
  <si>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</si>
  <si>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</si>
  <si>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</si>
  <si>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</si>
  <si>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</si>
  <si>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</si>
  <si>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</si>
  <si>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</si>
  <si>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</si>
  <si>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</si>
  <si>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</si>
  <si>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</si>
  <si>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</si>
  <si>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</si>
  <si>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</si>
  <si>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</si>
  <si>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</si>
  <si>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</si>
  <si>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</si>
  <si>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</si>
  <si>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</si>
  <si>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</si>
  <si>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</si>
  <si>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</si>
  <si>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</si>
  <si>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</si>
  <si>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</si>
  <si>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</si>
  <si>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</si>
  <si>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</si>
  <si>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</si>
  <si>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</si>
  <si>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</si>
  <si>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</si>
  <si>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</si>
  <si>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</si>
  <si>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</si>
  <si>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</si>
  <si>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</si>
  <si>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</si>
  <si>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</si>
  <si>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</si>
  <si>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</si>
  <si>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</si>
  <si>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</si>
  <si>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</si>
  <si>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</si>
  <si>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</si>
  <si>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</si>
  <si>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</si>
  <si>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</si>
  <si>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</si>
  <si>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</si>
  <si>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</si>
  <si>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</si>
  <si>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</si>
  <si>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</si>
  <si>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</si>
  <si>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</si>
  <si>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</si>
  <si>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</si>
  <si>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</si>
  <si>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</si>
  <si>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</si>
  <si>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</si>
  <si>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</si>
  <si>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</si>
  <si>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</si>
  <si>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</si>
  <si>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</si>
  <si>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</si>
  <si>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</si>
  <si>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</si>
  <si>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</si>
  <si>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</si>
  <si>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</si>
  <si>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</si>
  <si>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</si>
  <si>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</si>
  <si>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</si>
  <si>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</si>
  <si>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</si>
  <si>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</si>
  <si>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</si>
  <si>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</si>
  <si>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</si>
  <si>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</si>
  <si>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</si>
  <si>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</si>
  <si>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</si>
  <si>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</si>
  <si>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</si>
  <si>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</si>
  <si>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</si>
  <si>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</si>
  <si>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</si>
  <si>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</si>
  <si>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</si>
  <si>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</si>
  <si>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</si>
  <si>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</si>
  <si>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</si>
  <si>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</si>
  <si>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</si>
  <si>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</si>
  <si>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</si>
  <si>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</si>
  <si>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</si>
  <si>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</si>
  <si>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</si>
  <si>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</si>
  <si>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</si>
  <si>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</si>
  <si>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</si>
  <si>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</si>
  <si>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</si>
  <si>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</si>
  <si>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</si>
  <si>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</si>
  <si>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</si>
  <si>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</si>
  <si>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</si>
  <si>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</si>
  <si>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</si>
  <si>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</si>
  <si>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</si>
  <si>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</si>
  <si>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</si>
  <si>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</si>
  <si>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</si>
  <si>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</si>
  <si>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</si>
  <si>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</si>
  <si>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</si>
  <si>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</si>
  <si>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</si>
  <si>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</si>
  <si>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</si>
  <si>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</si>
  <si>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</si>
  <si>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</si>
  <si>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</si>
  <si>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</si>
  <si>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</si>
  <si>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</si>
  <si>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</si>
  <si>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</si>
  <si>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</si>
  <si>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</si>
  <si>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</si>
  <si>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</si>
  <si>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</si>
  <si>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</si>
  <si>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</si>
  <si>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</si>
  <si>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</si>
  <si>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</si>
  <si>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</si>
  <si>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</si>
  <si>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</si>
  <si>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</si>
  <si>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</si>
  <si>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</si>
  <si>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</si>
  <si>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</si>
  <si>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</si>
  <si>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</si>
  <si>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</si>
  <si>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</si>
  <si>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</si>
  <si>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</si>
  <si>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</si>
  <si>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</si>
  <si>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</si>
  <si>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</si>
  <si>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</si>
  <si>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</si>
  <si>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</si>
  <si>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</si>
  <si>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</si>
  <si>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</si>
  <si>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</si>
  <si>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</si>
  <si>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</si>
  <si>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</si>
  <si>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</si>
  <si>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</si>
  <si>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</si>
  <si>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</si>
  <si>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</si>
  <si>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</si>
  <si>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</si>
  <si>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</si>
  <si>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</si>
  <si>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</si>
  <si>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</si>
  <si>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</si>
  <si>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</si>
  <si>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</si>
  <si>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</si>
  <si>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</si>
  <si>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</si>
  <si>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</si>
  <si>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</si>
  <si>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</si>
  <si>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</si>
  <si>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</si>
  <si>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</si>
  <si>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</si>
  <si>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</si>
  <si>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</si>
  <si>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</si>
  <si>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</si>
  <si>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</si>
  <si>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</si>
  <si>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</si>
  <si>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</si>
  <si>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</si>
  <si>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</si>
  <si>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</si>
  <si>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</si>
  <si>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</si>
  <si>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</si>
  <si>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</si>
  <si>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</si>
  <si>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</si>
  <si>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</si>
  <si>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</si>
  <si>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</si>
  <si>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</si>
  <si>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</si>
  <si>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</si>
  <si>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</si>
  <si>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</si>
  <si>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</si>
  <si>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</si>
  <si>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</si>
  <si>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</si>
  <si>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</si>
  <si>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</si>
  <si>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</si>
  <si>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</si>
  <si>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</si>
  <si>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</si>
  <si>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</si>
  <si>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</si>
  <si>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</si>
  <si>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</si>
  <si>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</si>
  <si>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</si>
  <si>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</si>
  <si>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</si>
  <si>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</si>
  <si>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</si>
  <si>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</si>
  <si>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</si>
  <si>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</si>
  <si>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</si>
  <si>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</si>
  <si>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</si>
  <si>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</si>
  <si>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</si>
  <si>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</si>
  <si>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</si>
  <si>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</si>
  <si>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</si>
  <si>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</si>
  <si>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</si>
  <si>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</si>
  <si>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</si>
  <si>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</si>
  <si>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</si>
  <si>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</si>
  <si>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</si>
  <si>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</si>
  <si>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</si>
  <si>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</si>
  <si>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</si>
  <si>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</si>
  <si>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</si>
  <si>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</si>
  <si>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</si>
  <si>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</si>
  <si>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</si>
  <si>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</si>
  <si>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</si>
  <si>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</si>
  <si>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</si>
  <si>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</si>
  <si>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</si>
  <si>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</si>
  <si>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</si>
  <si>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</si>
  <si>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</si>
  <si>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</si>
  <si>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</si>
  <si>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</si>
  <si>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</si>
  <si>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</si>
  <si>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</si>
  <si>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</si>
  <si>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</si>
  <si>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</si>
  <si>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</si>
  <si>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</si>
  <si>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</si>
  <si>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</si>
  <si>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</si>
  <si>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</si>
  <si>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</si>
  <si>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</si>
  <si>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</si>
  <si>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</si>
  <si>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</si>
  <si>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</si>
  <si>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</si>
  <si>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</si>
  <si>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</si>
  <si>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</si>
  <si>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</si>
  <si>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</si>
  <si>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</si>
  <si>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</si>
  <si>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</si>
  <si>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</si>
  <si>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</si>
  <si>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</si>
  <si>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</si>
  <si>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</si>
  <si>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</si>
  <si>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</si>
  <si>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</si>
  <si>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</si>
  <si>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</si>
  <si>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</si>
  <si>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</si>
  <si>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</si>
  <si>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</si>
  <si>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</si>
  <si>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</si>
  <si>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</si>
  <si>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</si>
  <si>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</si>
  <si>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</si>
  <si>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</si>
  <si>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</si>
  <si>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</si>
  <si>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</si>
  <si>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</si>
  <si>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</si>
  <si>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</si>
  <si>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</si>
  <si>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</si>
  <si>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</si>
  <si>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</si>
  <si>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</si>
  <si>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</si>
  <si>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</si>
  <si>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</si>
  <si>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</si>
  <si>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</si>
  <si>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</si>
  <si>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</si>
  <si>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</si>
  <si>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</si>
  <si>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</si>
  <si>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</si>
  <si>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</si>
  <si>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</si>
  <si>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</si>
  <si>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</si>
  <si>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</si>
  <si>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</si>
  <si>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</si>
  <si>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</si>
  <si>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</si>
  <si>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</si>
  <si>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</si>
  <si>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</si>
  <si>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</si>
  <si>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</si>
  <si>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</si>
  <si>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</si>
  <si>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</si>
  <si>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</si>
  <si>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</si>
  <si>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</si>
  <si>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</si>
  <si>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</si>
  <si>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</si>
  <si>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</si>
  <si>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</si>
  <si>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</si>
  <si>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</si>
  <si>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</si>
  <si>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</si>
  <si>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</si>
  <si>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</si>
  <si>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</si>
  <si>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</si>
  <si>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</si>
  <si>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</si>
  <si>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</si>
  <si>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</si>
  <si>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</si>
  <si>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</si>
  <si>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</si>
  <si>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</si>
  <si>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</si>
  <si>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</si>
  <si>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</si>
  <si>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</si>
  <si>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</si>
  <si>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</si>
  <si>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</si>
  <si>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</si>
  <si>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</si>
  <si>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</si>
  <si>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</si>
  <si>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</si>
  <si>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</si>
  <si>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</si>
  <si>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</si>
  <si>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</si>
  <si>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</si>
  <si>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</si>
  <si>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</si>
  <si>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</si>
  <si>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</si>
  <si>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</si>
  <si>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</si>
  <si>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</si>
  <si>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</si>
  <si>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</si>
  <si>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</si>
  <si>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</si>
  <si>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</si>
  <si>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</si>
  <si>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</si>
  <si>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</si>
  <si>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</si>
  <si>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</si>
  <si>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</si>
  <si>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</si>
  <si>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</si>
  <si>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</si>
  <si>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</si>
  <si>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</si>
  <si>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</si>
  <si>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</si>
  <si>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</si>
  <si>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</si>
  <si>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</si>
  <si>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</si>
  <si>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</si>
  <si>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</si>
  <si>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</si>
  <si>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</si>
  <si>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</si>
  <si>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</si>
  <si>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</si>
  <si>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</si>
  <si>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</si>
  <si>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</si>
  <si>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</si>
  <si>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</si>
  <si>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</si>
  <si>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</si>
  <si>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</si>
  <si>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</si>
  <si>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</si>
  <si>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</si>
  <si>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</si>
  <si>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</si>
  <si>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</si>
  <si>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</si>
  <si>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</si>
  <si>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</si>
  <si>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</si>
  <si>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</si>
  <si>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</si>
  <si>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</si>
  <si>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</si>
  <si>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</si>
  <si>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</si>
  <si>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</si>
  <si>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</si>
  <si>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</si>
  <si>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</si>
  <si>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</si>
  <si>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</si>
  <si>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</si>
  <si>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</si>
  <si>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</si>
  <si>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</si>
  <si>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</si>
  <si>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</si>
  <si>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</si>
  <si>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</si>
  <si>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</si>
  <si>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</si>
  <si>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</si>
  <si>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</si>
  <si>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</si>
  <si>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</si>
  <si>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</si>
  <si>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</si>
  <si>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</si>
  <si>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</si>
  <si>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</si>
  <si>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</si>
  <si>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</si>
  <si>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</si>
  <si>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</si>
  <si>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</si>
  <si>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</si>
  <si>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</si>
  <si>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</si>
  <si>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</si>
  <si>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</si>
  <si>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</si>
  <si>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</si>
  <si>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</si>
  <si>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</si>
  <si>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</si>
  <si>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</si>
  <si>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</si>
  <si>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</si>
  <si>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</si>
  <si>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</si>
  <si>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</si>
  <si>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</si>
  <si>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</si>
  <si>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</si>
  <si>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</si>
  <si>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</si>
  <si>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</si>
  <si>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</si>
  <si>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</si>
  <si>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</si>
  <si>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</si>
  <si>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</si>
  <si>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</si>
  <si>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</si>
  <si>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</si>
  <si>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</si>
  <si>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</si>
  <si>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</si>
  <si>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</si>
  <si>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</si>
  <si>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</si>
  <si>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</si>
  <si>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</si>
  <si>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</si>
  <si>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</si>
  <si>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</si>
  <si>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</si>
  <si>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</si>
  <si>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</si>
  <si>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</si>
  <si>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</si>
  <si>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</si>
  <si>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</si>
  <si>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</si>
  <si>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</si>
  <si>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</si>
  <si>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</si>
  <si>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</si>
  <si>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</si>
  <si>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</si>
  <si>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</si>
  <si>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</si>
  <si>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</si>
  <si>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</si>
  <si>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</si>
  <si>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</si>
  <si>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</si>
  <si>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</si>
  <si>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</si>
  <si>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</si>
  <si>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</si>
  <si>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</si>
  <si>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</si>
  <si>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</si>
  <si>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</si>
  <si>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</si>
  <si>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</si>
  <si>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</si>
  <si>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</si>
  <si>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</si>
  <si>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</si>
  <si>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</si>
  <si>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</si>
  <si>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</si>
  <si>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</si>
  <si>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</si>
  <si>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</si>
  <si>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</si>
  <si>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</si>
  <si>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</si>
  <si>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</si>
  <si>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</si>
  <si>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</si>
  <si>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</si>
  <si>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</si>
  <si>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</si>
  <si>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</si>
  <si>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</si>
  <si>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</si>
  <si>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</si>
  <si>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</si>
  <si>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</si>
  <si>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</si>
  <si>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</si>
  <si>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</si>
  <si>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</si>
  <si>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</si>
  <si>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</si>
  <si>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</si>
  <si>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</si>
  <si>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</si>
  <si>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</si>
  <si>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</si>
  <si>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</si>
  <si>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</si>
  <si>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</si>
  <si>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</si>
  <si>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</si>
  <si>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</si>
  <si>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</si>
  <si>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</si>
  <si>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</si>
  <si>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</si>
  <si>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</si>
  <si>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</si>
  <si>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</si>
  <si>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</si>
  <si>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</si>
  <si>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</si>
  <si>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</si>
  <si>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</si>
  <si>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</si>
  <si>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</si>
  <si>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</si>
  <si>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</si>
  <si>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</si>
  <si>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</si>
  <si>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</si>
  <si>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</si>
  <si>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</si>
  <si>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</si>
  <si>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</si>
  <si>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</si>
  <si>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</si>
  <si>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</si>
  <si>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</si>
  <si>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</si>
  <si>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</si>
  <si>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</si>
  <si>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</si>
  <si>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</si>
  <si>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</si>
  <si>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</si>
  <si>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</si>
  <si>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</si>
  <si>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</si>
  <si>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</si>
  <si>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</si>
  <si>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</si>
  <si>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</si>
  <si>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</si>
  <si>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</si>
  <si>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</si>
  <si>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</si>
  <si>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</si>
  <si>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</si>
  <si>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</si>
  <si>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</si>
  <si>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</si>
  <si>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</si>
  <si>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</si>
  <si>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</si>
  <si>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</si>
  <si>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</si>
  <si>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</si>
  <si>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</si>
  <si>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</si>
  <si>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</si>
  <si>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</si>
  <si>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</si>
  <si>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</si>
  <si>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</si>
  <si>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</si>
  <si>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</si>
  <si>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</si>
  <si>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</si>
  <si>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</si>
  <si>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</si>
  <si>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</si>
  <si>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</si>
  <si>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</si>
  <si>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</si>
  <si>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</si>
  <si>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</si>
  <si>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</si>
  <si>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</si>
  <si>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</si>
  <si>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</si>
  <si>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</si>
  <si>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</si>
  <si>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</si>
  <si>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</si>
  <si>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</si>
  <si>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</si>
  <si>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</si>
  <si>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</si>
  <si>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</si>
  <si>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</si>
  <si>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</si>
  <si>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</si>
  <si>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</si>
  <si>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</si>
  <si>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</si>
  <si>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</si>
  <si>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</si>
  <si>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</si>
  <si>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</si>
  <si>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</si>
  <si>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</si>
  <si>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</si>
  <si>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</si>
  <si>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</si>
  <si>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</si>
  <si>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</si>
  <si>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</si>
  <si>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</si>
  <si>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</si>
  <si>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</si>
  <si>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</si>
  <si>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</si>
  <si>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</si>
  <si>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</si>
  <si>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</si>
  <si>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</si>
  <si>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</si>
  <si>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</si>
  <si>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</si>
  <si>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</si>
  <si>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</si>
  <si>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</si>
  <si>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</si>
  <si>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</si>
  <si>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</si>
  <si>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</si>
  <si>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</si>
  <si>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</si>
  <si>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</si>
  <si>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</si>
  <si>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</si>
  <si>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</si>
  <si>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</si>
  <si>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</si>
  <si>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</si>
  <si>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</si>
  <si>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</si>
  <si>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</si>
  <si>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</si>
  <si>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</si>
  <si>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</si>
  <si>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</si>
  <si>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</si>
  <si>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</si>
  <si>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</si>
  <si>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</si>
  <si>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</si>
  <si>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</si>
  <si>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</si>
  <si>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</si>
  <si>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</si>
  <si>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</si>
  <si>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</si>
  <si>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</si>
  <si>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</si>
  <si>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</si>
  <si>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</si>
  <si>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</si>
  <si>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</si>
  <si>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</si>
  <si>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</si>
  <si>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</si>
  <si>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</si>
  <si>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</si>
  <si>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</si>
  <si>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</si>
  <si>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</si>
  <si>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</si>
  <si>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</si>
  <si>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</si>
  <si>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</si>
  <si>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</si>
  <si>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</si>
  <si>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</si>
  <si>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</si>
  <si>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</si>
  <si>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</si>
  <si>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</si>
  <si>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</si>
  <si>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</si>
  <si>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</si>
  <si>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</si>
  <si>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</si>
  <si>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</si>
  <si>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</si>
  <si>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</si>
  <si>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</si>
  <si>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</si>
  <si>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</si>
  <si>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</si>
  <si>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</si>
  <si>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</si>
  <si>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</si>
  <si>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</si>
  <si>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</si>
  <si>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</si>
  <si>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</si>
  <si>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</si>
  <si>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</si>
  <si>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</si>
  <si>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</si>
  <si>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</si>
  <si>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</si>
  <si>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</si>
  <si>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</si>
  <si>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</si>
  <si>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</si>
  <si>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</si>
  <si>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</si>
  <si>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</si>
  <si>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</si>
  <si>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</si>
  <si>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</si>
  <si>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</si>
  <si>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</si>
  <si>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</si>
  <si>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</si>
  <si>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</si>
  <si>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</si>
  <si>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</si>
  <si>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</si>
  <si>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</si>
  <si>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</si>
  <si>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</si>
  <si>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</si>
  <si>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</si>
  <si>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</si>
  <si>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</si>
  <si>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</si>
  <si>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</si>
  <si>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</si>
  <si>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</si>
  <si>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</si>
  <si>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</si>
  <si>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</si>
  <si>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</si>
  <si>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</si>
  <si>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</si>
  <si>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</si>
  <si>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</si>
  <si>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</si>
  <si>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</si>
  <si>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</si>
  <si>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</si>
  <si>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</si>
  <si>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</si>
  <si>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</si>
  <si>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</si>
  <si>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</si>
  <si>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</si>
  <si>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</si>
  <si>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</si>
  <si>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</si>
  <si>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</si>
  <si>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</si>
  <si>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</si>
  <si>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</si>
  <si>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</si>
  <si>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</si>
  <si>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</si>
  <si>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</si>
  <si>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</si>
  <si>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</si>
  <si>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</si>
  <si>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</si>
  <si>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</si>
  <si>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</si>
  <si>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</si>
  <si>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</si>
  <si>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</si>
  <si>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</si>
  <si>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</si>
  <si>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</si>
  <si>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</si>
  <si>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</si>
  <si>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</si>
  <si>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</si>
  <si>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</si>
  <si>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</si>
  <si>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</si>
  <si>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</si>
  <si>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</si>
  <si>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</si>
  <si>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</si>
  <si>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</si>
  <si>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</si>
  <si>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</si>
  <si>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</si>
  <si>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</si>
  <si>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</si>
  <si>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</si>
  <si>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</si>
  <si>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</si>
  <si>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</si>
  <si>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</si>
  <si>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</si>
  <si>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</si>
  <si>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</si>
  <si>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</si>
  <si>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</si>
  <si>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</si>
  <si>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</si>
  <si>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</si>
  <si>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</si>
  <si>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</si>
  <si>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</si>
  <si>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</si>
  <si>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</si>
  <si>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</si>
  <si>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</si>
  <si>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</si>
  <si>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</si>
  <si>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</si>
  <si>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</si>
  <si>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</si>
  <si>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</si>
  <si>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</si>
  <si>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</si>
  <si>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</si>
  <si>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</si>
  <si>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</si>
  <si>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</si>
  <si>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</si>
  <si>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</si>
  <si>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</si>
  <si>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</si>
  <si>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</si>
  <si>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</si>
  <si>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</si>
  <si>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</si>
  <si>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</si>
  <si>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</si>
  <si>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</si>
  <si>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</si>
  <si>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</si>
  <si>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</si>
  <si>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</si>
  <si>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</si>
  <si>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</si>
  <si>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</si>
  <si>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</si>
  <si>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</si>
  <si>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</si>
  <si>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</si>
  <si>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</si>
  <si>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</si>
  <si>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</si>
  <si>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</si>
  <si>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</si>
  <si>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</si>
  <si>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</si>
  <si>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</si>
  <si>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</si>
  <si>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</si>
  <si>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</si>
  <si>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</si>
  <si>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</si>
  <si>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</si>
  <si>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</si>
  <si>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</si>
  <si>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</si>
  <si>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</si>
  <si>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</si>
  <si>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</si>
  <si>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</si>
  <si>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</si>
  <si>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</si>
  <si>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</si>
  <si>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</si>
  <si>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</si>
  <si>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</si>
  <si>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</si>
  <si>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</si>
  <si>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</si>
  <si>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</si>
  <si>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</si>
  <si>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</si>
  <si>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</si>
  <si>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</si>
  <si>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</si>
  <si>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</si>
  <si>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</si>
  <si>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</si>
  <si>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</si>
  <si>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</si>
  <si>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</si>
  <si>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</si>
  <si>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</si>
  <si>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</si>
  <si>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</si>
  <si>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</si>
  <si>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</si>
  <si>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</si>
  <si>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</si>
  <si>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</si>
  <si>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</si>
  <si>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</si>
  <si>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</si>
  <si>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</si>
  <si>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</si>
  <si>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</si>
  <si>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</si>
  <si>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</si>
  <si>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</si>
  <si>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</si>
  <si>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</si>
  <si>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</si>
  <si>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</si>
  <si>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</si>
  <si>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</si>
  <si>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</si>
  <si>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</si>
  <si>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</si>
  <si>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</si>
  <si>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</si>
  <si>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</si>
  <si>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</si>
  <si>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</si>
  <si>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</si>
  <si>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</si>
  <si>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</si>
  <si>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</si>
  <si>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</si>
  <si>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</si>
  <si>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</si>
  <si>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</si>
  <si>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</si>
  <si>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</si>
  <si>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</si>
  <si>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</si>
  <si>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</si>
  <si>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</si>
  <si>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</si>
  <si>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</si>
  <si>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</si>
  <si>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</si>
  <si>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</si>
  <si>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</si>
  <si>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</si>
  <si>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</si>
  <si>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</si>
  <si>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</si>
  <si>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</si>
  <si>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</si>
  <si>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</si>
  <si>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</si>
  <si>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</si>
  <si>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</si>
  <si>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</si>
  <si>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</si>
  <si>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</si>
  <si>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</si>
  <si>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</si>
  <si>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</si>
  <si>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</si>
  <si>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</si>
  <si>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</si>
  <si>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</si>
  <si>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</si>
  <si>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</si>
  <si>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</si>
  <si>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</si>
  <si>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</si>
  <si>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</si>
  <si>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</si>
  <si>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</si>
  <si>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</si>
  <si>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</si>
  <si>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</si>
  <si>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</si>
  <si>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</si>
  <si>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</si>
  <si>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</si>
  <si>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</si>
  <si>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</si>
  <si>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</si>
  <si>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</si>
  <si>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</si>
  <si>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</si>
  <si>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</si>
  <si>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</si>
  <si>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</si>
  <si>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</si>
  <si>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</si>
  <si>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</si>
  <si>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</si>
  <si>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</si>
  <si>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</si>
  <si>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</si>
  <si>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</si>
  <si>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</si>
  <si>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</si>
  <si>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</si>
  <si>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</si>
  <si>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</si>
  <si>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</si>
  <si>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</si>
  <si>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</si>
  <si>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</si>
  <si>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</si>
  <si>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</si>
  <si>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</si>
  <si>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</si>
  <si>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</si>
  <si>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</si>
  <si>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</si>
  <si>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</si>
  <si>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</si>
  <si>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</si>
  <si>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</si>
  <si>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</si>
  <si>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</si>
  <si>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</si>
  <si>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</si>
  <si>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</si>
  <si>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</si>
  <si>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</si>
  <si>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</si>
  <si>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</si>
  <si>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</si>
  <si>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</si>
  <si>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</si>
  <si>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</si>
  <si>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</si>
  <si>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</si>
  <si>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</si>
  <si>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</si>
  <si>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</si>
  <si>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</si>
  <si>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</si>
  <si>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</si>
  <si>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</si>
  <si>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</si>
  <si>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</si>
  <si>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</si>
  <si>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</si>
  <si>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</si>
  <si>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</si>
  <si>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</si>
  <si>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</si>
  <si>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</si>
  <si>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</si>
  <si>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</si>
  <si>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</si>
  <si>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</si>
  <si>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</si>
  <si>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</si>
  <si>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</si>
  <si>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</si>
  <si>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</si>
  <si>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</si>
  <si>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</si>
  <si>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</si>
  <si>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</si>
  <si>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</si>
  <si>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</si>
  <si>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</si>
  <si>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</si>
  <si>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</si>
  <si>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</si>
  <si>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</si>
  <si>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</si>
  <si>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</si>
  <si>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</si>
  <si>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</si>
  <si>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</si>
  <si>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</si>
  <si>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</si>
  <si>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</si>
  <si>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</si>
  <si>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</si>
  <si>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</si>
  <si>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</si>
  <si>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</si>
  <si>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</si>
  <si>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</si>
  <si>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</si>
  <si>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</si>
  <si>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</si>
  <si>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</si>
  <si>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</si>
  <si>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</si>
  <si>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</si>
  <si>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</si>
  <si>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</si>
  <si>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</si>
  <si>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</si>
  <si>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</si>
  <si>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</si>
  <si>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</si>
  <si>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</si>
  <si>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</si>
  <si>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</si>
  <si>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</si>
  <si>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</si>
  <si>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</si>
  <si>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</si>
  <si>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</si>
  <si>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</si>
  <si>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</si>
  <si>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</si>
  <si>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</si>
  <si>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</si>
  <si>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</si>
  <si>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</si>
  <si>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</si>
  <si>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</si>
  <si>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</si>
  <si>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</si>
  <si>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</si>
  <si>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</si>
  <si>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</si>
  <si>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</si>
  <si>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</si>
  <si>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</si>
  <si>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</si>
  <si>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</si>
  <si>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</si>
  <si>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</si>
  <si>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</si>
  <si>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</si>
  <si>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</si>
  <si>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</si>
  <si>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</si>
  <si>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</si>
  <si>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</si>
  <si>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</si>
  <si>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</si>
  <si>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</si>
  <si>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</si>
  <si>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</si>
  <si>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</si>
  <si>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</si>
  <si>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</si>
  <si>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</si>
  <si>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</si>
  <si>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</si>
  <si>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</si>
  <si>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</si>
  <si>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</si>
  <si>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</si>
  <si>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</si>
  <si>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</si>
  <si>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</si>
  <si>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</si>
  <si>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</si>
  <si>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</si>
  <si>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</si>
  <si>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</si>
  <si>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</si>
  <si>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</si>
  <si>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</si>
  <si>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</si>
  <si>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</si>
  <si>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</si>
  <si>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</si>
  <si>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</si>
  <si>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</si>
  <si>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</si>
  <si>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</si>
  <si>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</si>
  <si>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</si>
  <si>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</si>
  <si>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</si>
  <si>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</si>
  <si>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</si>
  <si>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</si>
  <si>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</si>
  <si>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</si>
  <si>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</si>
  <si>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</si>
  <si>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</si>
  <si>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</si>
  <si>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</si>
  <si>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</si>
  <si>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</si>
  <si>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</si>
  <si>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</si>
  <si>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</si>
  <si>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</si>
  <si>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</si>
  <si>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</si>
  <si>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</si>
  <si>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</si>
  <si>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</si>
  <si>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</si>
  <si>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</si>
  <si>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</si>
  <si>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</si>
  <si>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</si>
  <si>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</si>
  <si>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</si>
  <si>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</si>
  <si>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</si>
  <si>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</si>
  <si>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</si>
  <si>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</si>
  <si>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</si>
  <si>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</si>
  <si>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</si>
  <si>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</si>
  <si>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</si>
  <si>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</si>
  <si>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</si>
  <si>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</si>
  <si>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</si>
  <si>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</si>
  <si>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</si>
  <si>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</si>
  <si>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</si>
  <si>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</si>
  <si>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</si>
  <si>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</si>
  <si>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</si>
  <si>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</si>
  <si>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</si>
  <si>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</si>
  <si>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</si>
  <si>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</si>
  <si>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</si>
  <si>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</si>
  <si>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</si>
  <si>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</si>
  <si>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</si>
  <si>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</si>
  <si>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</si>
  <si>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</si>
  <si>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</si>
  <si>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</si>
  <si>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</si>
  <si>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</si>
  <si>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</si>
  <si>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</si>
  <si>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</si>
  <si>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</si>
  <si>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</si>
  <si>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</si>
  <si>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</si>
  <si>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</si>
  <si>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</si>
  <si>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</si>
  <si>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</si>
  <si>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</si>
  <si>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</si>
  <si>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</si>
  <si>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</si>
  <si>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</si>
  <si>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</si>
  <si>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</si>
  <si>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</si>
  <si>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</si>
  <si>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</si>
  <si>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</si>
  <si>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</si>
  <si>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</si>
  <si>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</si>
  <si>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</si>
  <si>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</si>
  <si>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</si>
  <si>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</si>
  <si>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</si>
  <si>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</si>
  <si>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</si>
  <si>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</si>
  <si>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</si>
  <si>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</si>
  <si>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</si>
  <si>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</si>
  <si>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</si>
  <si>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</si>
  <si>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</si>
  <si>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</si>
  <si>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</si>
  <si>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</si>
  <si>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</si>
  <si>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</si>
  <si>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</si>
  <si>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</si>
  <si>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</si>
  <si>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</si>
  <si>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</si>
  <si>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</si>
  <si>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</si>
  <si>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</si>
  <si>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</si>
  <si>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</si>
  <si>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</si>
  <si>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</si>
  <si>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</si>
  <si>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</si>
  <si>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</si>
  <si>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</si>
  <si>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</si>
  <si>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</si>
  <si>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</si>
  <si>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</si>
  <si>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</si>
  <si>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</si>
  <si>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</si>
  <si>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</si>
  <si>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</si>
  <si>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</si>
  <si>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</si>
  <si>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</si>
  <si>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</si>
  <si>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</si>
  <si>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</si>
  <si>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</si>
  <si>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</si>
  <si>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</si>
  <si>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</si>
  <si>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</si>
  <si>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</si>
  <si>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</si>
  <si>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</si>
  <si>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</si>
  <si>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</si>
  <si>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</si>
  <si>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</si>
  <si>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</si>
  <si>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</si>
  <si>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</si>
  <si>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</si>
  <si>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</si>
  <si>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</si>
  <si>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</si>
  <si>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</si>
  <si>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</si>
  <si>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</si>
  <si>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</si>
  <si>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</si>
  <si>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</si>
  <si>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</si>
  <si>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</si>
  <si>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</si>
  <si>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</si>
  <si>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</si>
  <si>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</si>
  <si>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</si>
  <si>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</si>
  <si>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</si>
  <si>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</si>
  <si>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</si>
  <si>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</si>
  <si>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</si>
  <si>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</si>
  <si>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</si>
  <si>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</si>
  <si>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</si>
  <si>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</si>
  <si>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</si>
  <si>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</si>
  <si>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</si>
  <si>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</si>
  <si>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</si>
  <si>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</si>
  <si>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</si>
  <si>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</si>
  <si>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</si>
  <si>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</si>
  <si>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</si>
  <si>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</si>
  <si>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</si>
  <si>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</si>
  <si>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</si>
  <si>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</si>
  <si>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</si>
  <si>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</si>
  <si>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</si>
  <si>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</si>
  <si>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</si>
  <si>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</si>
  <si>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</si>
  <si>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</si>
  <si>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</si>
  <si>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</si>
  <si>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</si>
  <si>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</si>
  <si>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</si>
  <si>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</si>
  <si>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</si>
  <si>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</si>
  <si>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</si>
  <si>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</si>
  <si>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</si>
  <si>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</si>
  <si>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</si>
  <si>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</si>
  <si>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</si>
  <si>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</si>
  <si>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</si>
  <si>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</si>
  <si>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</si>
  <si>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</si>
  <si>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</si>
  <si>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</si>
  <si>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</si>
  <si>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</si>
  <si>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</si>
  <si>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</si>
  <si>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</si>
  <si>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</si>
  <si>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</si>
  <si>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</si>
  <si>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</si>
  <si>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</si>
  <si>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</si>
  <si>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</si>
  <si>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</si>
  <si>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</si>
  <si>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</si>
  <si>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</si>
  <si>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</si>
  <si>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</si>
  <si>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</si>
  <si>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</si>
  <si>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</si>
  <si>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</si>
  <si>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</si>
  <si>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</si>
  <si>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</si>
  <si>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</si>
  <si>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</si>
  <si>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</si>
  <si>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</si>
  <si>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</si>
  <si>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</si>
  <si>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</si>
  <si>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</si>
  <si>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</si>
  <si>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</si>
  <si>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</si>
  <si>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</si>
  <si>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</si>
  <si>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</si>
  <si>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</si>
  <si>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</si>
  <si>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</si>
  <si>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</si>
  <si>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</si>
  <si>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</si>
  <si>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</si>
  <si>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</si>
  <si>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</si>
  <si>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</si>
  <si>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</si>
  <si>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</si>
  <si>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</si>
  <si>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</si>
  <si>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</si>
  <si>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</si>
  <si>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</si>
  <si>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</si>
  <si>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</si>
  <si>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</si>
  <si>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</si>
  <si>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</si>
  <si>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</si>
  <si>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</si>
  <si>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</si>
  <si>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</si>
  <si>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</si>
  <si>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</si>
  <si>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</si>
  <si>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</si>
  <si>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</si>
  <si>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</si>
  <si>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</si>
  <si>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</si>
  <si>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</si>
  <si>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</si>
  <si>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</si>
  <si>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</si>
  <si>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</si>
  <si>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</si>
  <si>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</si>
  <si>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</si>
  <si>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</si>
  <si>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</si>
  <si>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</si>
  <si>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</si>
  <si>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</si>
  <si>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</si>
  <si>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</si>
  <si>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</si>
  <si>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</si>
  <si>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</si>
  <si>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</si>
  <si>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</si>
  <si>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</si>
  <si>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</si>
  <si>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</si>
  <si>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</si>
  <si>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</si>
  <si>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</si>
  <si>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</si>
  <si>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</si>
  <si>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</si>
  <si>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</si>
  <si>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</si>
  <si>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</si>
  <si>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</si>
  <si>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</si>
  <si>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</si>
  <si>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</si>
  <si>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</si>
  <si>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</si>
  <si>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</si>
  <si>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</si>
  <si>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</si>
  <si>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</si>
  <si>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</si>
  <si>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</si>
  <si>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</si>
  <si>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</si>
  <si>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</si>
  <si>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</si>
  <si>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</si>
  <si>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</si>
  <si>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</si>
  <si>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</si>
  <si>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</si>
  <si>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</si>
  <si>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</si>
  <si>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</si>
  <si>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</si>
  <si>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</si>
  <si>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</si>
  <si>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</si>
  <si>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</si>
  <si>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</si>
  <si>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</si>
  <si>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</si>
  <si>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</si>
  <si>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</si>
  <si>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</si>
  <si>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</si>
  <si>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</si>
  <si>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</si>
  <si>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</si>
  <si>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</si>
  <si>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</si>
  <si>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</si>
  <si>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</si>
  <si>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</si>
  <si>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</si>
  <si>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</si>
  <si>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</si>
  <si>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</si>
  <si>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</si>
  <si>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</si>
  <si>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</si>
  <si>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</si>
  <si>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</si>
  <si>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</si>
  <si>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</si>
  <si>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</si>
  <si>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</si>
  <si>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</si>
  <si>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</si>
  <si>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</si>
  <si>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</si>
  <si>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</si>
  <si>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</si>
  <si>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</si>
  <si>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</si>
  <si>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</si>
  <si>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</si>
  <si>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</si>
  <si>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</si>
  <si>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</si>
  <si>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</si>
  <si>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</si>
  <si>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</si>
  <si>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</si>
  <si>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</si>
  <si>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</si>
  <si>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</si>
  <si>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</si>
  <si>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</si>
  <si>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</si>
  <si>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</si>
  <si>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</si>
  <si>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</si>
  <si>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</si>
  <si>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</si>
  <si>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</si>
  <si>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</si>
  <si>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</si>
  <si>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</si>
  <si>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</si>
  <si>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</si>
  <si>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</si>
  <si>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</si>
  <si>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</si>
  <si>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</si>
  <si>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</si>
  <si>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</si>
  <si>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</si>
  <si>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</si>
  <si>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</si>
  <si>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</si>
  <si>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</si>
  <si>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</si>
  <si>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</si>
  <si>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</si>
  <si>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</si>
  <si>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</si>
  <si>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</si>
  <si>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</si>
  <si>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</si>
  <si>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</si>
  <si>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</si>
  <si>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</si>
  <si>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</si>
  <si>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</si>
  <si>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</si>
  <si>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</si>
  <si>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</si>
  <si>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</si>
  <si>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</si>
  <si>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</si>
  <si>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</si>
  <si>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</si>
  <si>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</si>
  <si>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</si>
  <si>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</si>
  <si>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</si>
  <si>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</si>
  <si>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</si>
  <si>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</si>
  <si>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</si>
  <si>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</si>
  <si>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</si>
  <si>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</si>
  <si>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</si>
  <si>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</si>
  <si>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</si>
  <si>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</si>
  <si>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</si>
  <si>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</si>
  <si>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</si>
  <si>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</si>
  <si>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</si>
  <si>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</si>
  <si>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</si>
  <si>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</si>
  <si>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</si>
  <si>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</si>
  <si>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</si>
  <si>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</si>
  <si>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</si>
  <si>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</si>
  <si>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</si>
  <si>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</si>
  <si>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</si>
  <si>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</si>
  <si>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</si>
  <si>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</si>
  <si>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</si>
  <si>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</si>
  <si>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</si>
  <si>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</si>
  <si>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</si>
  <si>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</si>
  <si>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</si>
  <si>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</si>
  <si>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</si>
  <si>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</si>
  <si>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</si>
  <si>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</si>
  <si>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</si>
  <si>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</si>
  <si>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</si>
  <si>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</si>
  <si>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</si>
  <si>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</si>
  <si>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</si>
  <si>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</si>
  <si>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</si>
  <si>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</si>
  <si>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</si>
  <si>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</si>
  <si>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</si>
  <si>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</si>
  <si>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</si>
  <si>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</si>
  <si>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</si>
  <si>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</si>
  <si>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</si>
  <si>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</si>
  <si>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</si>
  <si>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</si>
  <si>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</si>
  <si>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</si>
  <si>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</si>
  <si>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</si>
  <si>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</si>
  <si>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</si>
  <si>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</si>
  <si>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</si>
  <si>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</si>
  <si>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</si>
  <si>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</si>
  <si>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</si>
  <si>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</si>
  <si>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</si>
  <si>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</si>
  <si>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</si>
  <si>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</si>
  <si>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</si>
  <si>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</si>
  <si>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</si>
  <si>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</si>
  <si>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</si>
  <si>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</si>
  <si>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</si>
  <si>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</si>
  <si>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</si>
  <si>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</si>
  <si>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</si>
  <si>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</si>
  <si>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</si>
  <si>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</si>
  <si>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</si>
  <si>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</si>
  <si>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</si>
  <si>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</si>
  <si>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</si>
  <si>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</si>
  <si>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</si>
  <si>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</si>
  <si>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</si>
  <si>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</si>
  <si>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</si>
  <si>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</si>
  <si>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</si>
  <si>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</si>
  <si>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</si>
  <si>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</si>
  <si>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</si>
  <si>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</si>
  <si>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</si>
  <si>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</si>
  <si>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</si>
  <si>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</si>
  <si>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</si>
  <si>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</si>
  <si>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</si>
  <si>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</si>
  <si>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</si>
  <si>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</si>
  <si>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</si>
  <si>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</si>
  <si>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</si>
  <si>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</si>
  <si>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</si>
  <si>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</si>
  <si>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</si>
  <si>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</si>
  <si>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</si>
  <si>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</si>
  <si>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</si>
  <si>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</si>
  <si>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</si>
  <si>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</si>
  <si>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</si>
  <si>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</si>
  <si>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</si>
  <si>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</si>
  <si>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</si>
  <si>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</si>
  <si>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</si>
  <si>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</si>
  <si>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</si>
  <si>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</si>
  <si>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</si>
  <si>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</si>
  <si>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</si>
  <si>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</si>
  <si>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</si>
  <si>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</si>
  <si>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</si>
  <si>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</si>
  <si>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</si>
  <si>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</si>
  <si>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</si>
  <si>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</si>
  <si>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</si>
  <si>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</si>
  <si>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</si>
  <si>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</si>
  <si>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</si>
  <si>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</si>
  <si>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</si>
  <si>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</si>
  <si>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</si>
  <si>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</si>
  <si>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</si>
  <si>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</si>
  <si>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</si>
  <si>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</si>
  <si>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</si>
  <si>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</si>
  <si>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</si>
  <si>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</si>
  <si>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</si>
  <si>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</si>
  <si>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</si>
  <si>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</si>
  <si>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</si>
  <si>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</si>
  <si>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</si>
  <si>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</si>
  <si>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</si>
  <si>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</si>
  <si>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</si>
  <si>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</si>
  <si>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</si>
  <si>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</si>
  <si>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</si>
  <si>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</si>
  <si>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</si>
  <si>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</si>
  <si>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</si>
  <si>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</si>
  <si>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</si>
  <si>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</si>
  <si>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</si>
  <si>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</si>
  <si>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</si>
  <si>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</si>
  <si>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</si>
  <si>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</si>
  <si>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</si>
  <si>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</si>
  <si>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</si>
  <si>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</si>
  <si>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</si>
  <si>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</si>
  <si>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</si>
  <si>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</si>
  <si>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</si>
  <si>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</si>
  <si>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</si>
  <si>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</si>
  <si>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</si>
  <si>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</si>
  <si>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</si>
  <si>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</si>
  <si>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</si>
  <si>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</si>
  <si>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</si>
  <si>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</si>
  <si>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</si>
  <si>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</si>
  <si>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</si>
  <si>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</si>
  <si>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</si>
  <si>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</si>
  <si>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</si>
  <si>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</si>
  <si>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</si>
  <si>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</si>
  <si>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</si>
  <si>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</si>
  <si>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</si>
  <si>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</si>
  <si>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</si>
  <si>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</si>
  <si>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</si>
  <si>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</si>
  <si>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</si>
  <si>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</si>
  <si>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</si>
  <si>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</si>
  <si>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</si>
  <si>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</si>
  <si>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</si>
  <si>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</si>
  <si>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</si>
  <si>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</si>
  <si>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</si>
  <si>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</si>
  <si>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</si>
  <si>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</si>
  <si>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</si>
  <si>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</si>
  <si>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</si>
  <si>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</si>
  <si>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</si>
  <si>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</si>
  <si>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</si>
  <si>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</si>
  <si>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</si>
  <si>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</si>
  <si>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</si>
  <si>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</si>
  <si>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</si>
  <si>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</si>
  <si>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</si>
  <si>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</si>
  <si>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</si>
  <si>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</si>
  <si>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</si>
  <si>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</si>
  <si>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</si>
  <si>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</si>
  <si>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</si>
  <si>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</si>
  <si>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</si>
  <si>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</si>
  <si>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</si>
  <si>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</si>
  <si>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</si>
  <si>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</si>
  <si>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</si>
  <si>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</si>
  <si>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</si>
  <si>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</si>
  <si>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</si>
  <si>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</si>
  <si>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</si>
  <si>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</si>
  <si>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</si>
  <si>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</si>
  <si>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</si>
  <si>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</si>
  <si>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</si>
  <si>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</si>
  <si>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</si>
  <si>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</si>
  <si>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</si>
  <si>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</si>
  <si>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</si>
  <si>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</si>
  <si>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</si>
  <si>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</si>
  <si>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</si>
  <si>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</si>
  <si>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</si>
  <si>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</si>
  <si>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</si>
  <si>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</si>
  <si>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</si>
  <si>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</si>
  <si>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</si>
  <si>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</si>
  <si>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</si>
  <si>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</si>
  <si>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</si>
  <si>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</si>
  <si>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</si>
  <si>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</si>
  <si>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</si>
  <si>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</si>
  <si>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</si>
  <si>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</si>
  <si>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</si>
  <si>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</si>
  <si>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</si>
  <si>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</si>
  <si>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</si>
  <si>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</si>
  <si>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</si>
  <si>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</si>
  <si>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</si>
  <si>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</si>
  <si>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</si>
  <si>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</si>
  <si>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</si>
  <si>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</si>
  <si>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</si>
  <si>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</si>
  <si>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</si>
  <si>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</si>
  <si>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</si>
  <si>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</si>
  <si>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</si>
  <si>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</si>
  <si>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</si>
  <si>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</si>
  <si>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</si>
  <si>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</si>
  <si>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</si>
  <si>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</si>
  <si>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</si>
  <si>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</si>
  <si>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</si>
  <si>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</si>
  <si>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</si>
  <si>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</si>
  <si>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</si>
  <si>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</si>
  <si>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</si>
  <si>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</si>
  <si>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</si>
  <si>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</si>
  <si>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</si>
  <si>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</si>
  <si>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</si>
  <si>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</si>
  <si>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</si>
  <si>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</si>
  <si>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</si>
  <si>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</si>
  <si>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</si>
  <si>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</si>
  <si>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</si>
  <si>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</si>
  <si>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</si>
  <si>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</si>
  <si>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</si>
  <si>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</si>
  <si>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</si>
  <si>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</si>
  <si>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</si>
  <si>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</si>
  <si>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</si>
  <si>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</si>
  <si>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</si>
  <si>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</si>
  <si>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</si>
  <si>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</si>
  <si>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</si>
  <si>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</si>
  <si>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</si>
  <si>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</si>
  <si>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</si>
  <si>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</si>
  <si>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</si>
  <si>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</si>
  <si>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</si>
  <si>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</si>
  <si>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</si>
  <si>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</si>
  <si>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</si>
  <si>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</si>
  <si>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</si>
  <si>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</si>
  <si>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</si>
  <si>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</si>
  <si>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</si>
  <si>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</si>
  <si>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</si>
  <si>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</si>
  <si>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</si>
  <si>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</si>
  <si>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</si>
  <si>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</si>
  <si>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</si>
  <si>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</si>
  <si>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</si>
  <si>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</si>
  <si>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</si>
  <si>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</si>
  <si>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</si>
  <si>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</si>
  <si>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</si>
  <si>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</si>
  <si>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</si>
  <si>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</si>
  <si>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</si>
  <si>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</si>
  <si>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</si>
  <si>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</si>
  <si>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</si>
  <si>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</si>
  <si>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</si>
  <si>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</si>
  <si>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</si>
  <si>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</si>
  <si>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</si>
  <si>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</si>
  <si>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</si>
  <si>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</si>
  <si>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</si>
  <si>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</si>
  <si>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</si>
  <si>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</si>
  <si>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</si>
  <si>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</si>
  <si>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</si>
  <si>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</si>
  <si>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</si>
  <si>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</si>
  <si>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</si>
  <si>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</si>
  <si>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</si>
  <si>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</si>
  <si>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</si>
  <si>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</si>
  <si>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</si>
  <si>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</si>
  <si>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</si>
  <si>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</si>
  <si>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</si>
  <si>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</si>
  <si>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</si>
  <si>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</si>
  <si>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</si>
  <si>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</si>
  <si>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</si>
  <si>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</si>
  <si>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</si>
  <si>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</si>
  <si>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</si>
  <si>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</si>
  <si>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</si>
  <si>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</si>
  <si>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</si>
  <si>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</si>
  <si>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</si>
  <si>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</si>
  <si>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</si>
  <si>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</si>
  <si>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</si>
  <si>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</si>
  <si>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</si>
  <si>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</si>
  <si>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</si>
  <si>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</si>
  <si>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</si>
  <si>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</si>
  <si>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</si>
  <si>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</si>
  <si>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</si>
  <si>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</si>
  <si>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</si>
  <si>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</si>
  <si>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</si>
  <si>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</si>
  <si>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</si>
  <si>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</si>
  <si>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</si>
  <si>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</si>
  <si>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</si>
  <si>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</si>
  <si>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</si>
  <si>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</si>
  <si>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</si>
  <si>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</si>
  <si>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</si>
  <si>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</si>
  <si>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</si>
  <si>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</si>
  <si>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</si>
  <si>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</si>
  <si>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</si>
  <si>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</si>
  <si>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</si>
  <si>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</si>
  <si>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</si>
  <si>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</si>
  <si>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</si>
  <si>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</si>
  <si>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</si>
  <si>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</si>
  <si>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</si>
  <si>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</si>
  <si>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</si>
  <si>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</si>
  <si>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</si>
  <si>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</si>
  <si>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</si>
  <si>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</si>
  <si>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</si>
  <si>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</si>
  <si>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</si>
  <si>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</si>
  <si>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</si>
  <si>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</si>
  <si>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</si>
  <si>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</si>
  <si>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</si>
  <si>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</si>
  <si>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</si>
  <si>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</si>
  <si>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</si>
  <si>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</si>
  <si>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</si>
  <si>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</si>
  <si>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</si>
  <si>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</si>
  <si>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</si>
  <si>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</si>
  <si>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</si>
  <si>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</si>
  <si>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</si>
  <si>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</si>
  <si>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</si>
  <si>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</si>
  <si>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</si>
  <si>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</si>
  <si>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</si>
  <si>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</si>
  <si>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</si>
  <si>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</si>
  <si>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</si>
  <si>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</si>
  <si>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</si>
  <si>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</si>
  <si>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</si>
  <si>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</si>
  <si>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</si>
  <si>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</si>
  <si>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</si>
  <si>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</si>
  <si>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</si>
  <si>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</si>
  <si>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</si>
  <si>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</si>
  <si>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</si>
  <si>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</si>
  <si>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</si>
  <si>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</si>
  <si>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</si>
  <si>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</si>
  <si>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</si>
  <si>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</si>
  <si>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</si>
  <si>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</si>
  <si>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</si>
  <si>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</si>
  <si>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</si>
  <si>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</si>
  <si>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</si>
  <si>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</si>
  <si>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</si>
  <si>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</si>
  <si>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</si>
  <si>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</si>
  <si>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</si>
  <si>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</si>
  <si>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</si>
  <si>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</si>
  <si>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</si>
  <si>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</si>
  <si>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</si>
  <si>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</si>
  <si>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</si>
  <si>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</si>
  <si>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</si>
  <si>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</si>
  <si>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</si>
  <si>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</si>
  <si>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</si>
  <si>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</si>
  <si>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</si>
  <si>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</si>
  <si>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</si>
  <si>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</si>
  <si>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</si>
  <si>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</si>
  <si>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</si>
  <si>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</si>
  <si>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</si>
  <si>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</si>
  <si>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</si>
  <si>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</si>
  <si>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</si>
  <si>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</si>
  <si>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</si>
  <si>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</si>
  <si>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</si>
  <si>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</si>
  <si>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</si>
  <si>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</si>
  <si>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</si>
  <si>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</si>
  <si>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</si>
  <si>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</si>
  <si>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</si>
  <si>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</si>
  <si>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</si>
  <si>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</si>
  <si>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</si>
  <si>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</si>
  <si>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</si>
  <si>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</si>
  <si>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</si>
  <si>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</si>
  <si>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</si>
  <si>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</si>
  <si>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</si>
  <si>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</si>
  <si>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</si>
  <si>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</si>
  <si>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</si>
  <si>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</si>
  <si>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</si>
  <si>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</si>
  <si>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</si>
  <si>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</si>
  <si>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</si>
  <si>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</si>
  <si>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</si>
  <si>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</si>
  <si>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</si>
  <si>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</si>
  <si>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</si>
  <si>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</si>
  <si>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</si>
  <si>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</si>
  <si>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</si>
  <si>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</si>
  <si>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</si>
  <si>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</si>
  <si>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</si>
  <si>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</si>
  <si>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</si>
  <si>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</si>
  <si>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</si>
  <si>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</si>
  <si>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</si>
  <si>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</si>
  <si>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</si>
  <si>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</si>
  <si>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</si>
  <si>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</si>
  <si>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</si>
  <si>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</si>
  <si>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</si>
  <si>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</si>
  <si>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</si>
  <si>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</si>
  <si>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</si>
  <si>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</si>
  <si>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</si>
  <si>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</si>
  <si>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</si>
  <si>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</si>
  <si>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</si>
  <si>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</si>
  <si>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</si>
  <si>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</si>
  <si>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</si>
  <si>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</si>
  <si>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</si>
  <si>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</si>
  <si>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</si>
  <si>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</si>
  <si>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</si>
  <si>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</si>
  <si>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</si>
  <si>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</si>
  <si>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</si>
  <si>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</si>
  <si>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</si>
  <si>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</si>
  <si>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</si>
  <si>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</si>
  <si>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</si>
  <si>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</si>
  <si>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</si>
  <si>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</si>
  <si>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</si>
  <si>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</si>
  <si>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</si>
  <si>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</si>
  <si>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</si>
  <si>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</si>
  <si>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</si>
  <si>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</si>
  <si>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</si>
  <si>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</si>
  <si>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</si>
  <si>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</si>
  <si>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</si>
  <si>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</si>
  <si>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</si>
  <si>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</si>
  <si>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</si>
  <si>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</si>
  <si>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</si>
  <si>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</si>
  <si>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</si>
  <si>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</si>
  <si>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</si>
  <si>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</si>
  <si>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</si>
  <si>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</si>
  <si>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</si>
  <si>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</si>
  <si>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</si>
  <si>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</si>
  <si>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</si>
  <si>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</si>
  <si>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</si>
  <si>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</si>
  <si>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</si>
  <si>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</si>
  <si>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</si>
  <si>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</si>
  <si>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</si>
  <si>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</si>
  <si>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</si>
  <si>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</si>
  <si>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</si>
  <si>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</si>
  <si>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</si>
  <si>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</si>
  <si>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</si>
  <si>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</si>
  <si>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</si>
  <si>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</si>
  <si>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</si>
  <si>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</si>
  <si>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</si>
  <si>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</si>
  <si>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</si>
  <si>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</si>
  <si>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</si>
  <si>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</si>
  <si>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</si>
  <si>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</si>
  <si>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</si>
  <si>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</si>
  <si>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</si>
  <si>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</si>
  <si>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</si>
  <si>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</si>
  <si>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</si>
  <si>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</si>
  <si>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</si>
  <si>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</si>
  <si>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</si>
  <si>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</si>
  <si>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</si>
  <si>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</si>
  <si>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</si>
  <si>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</si>
  <si>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</si>
  <si>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</si>
  <si>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</si>
  <si>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</si>
  <si>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</si>
  <si>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</si>
  <si>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</si>
  <si>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</si>
  <si>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</si>
  <si>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</si>
  <si>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</si>
  <si>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</si>
  <si>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</si>
  <si>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</si>
  <si>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</si>
  <si>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</si>
  <si>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</si>
  <si>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</si>
  <si>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</si>
  <si>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</si>
  <si>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</si>
  <si>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</si>
  <si>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</si>
  <si>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</si>
  <si>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</si>
  <si>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</si>
  <si>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</si>
  <si>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</si>
  <si>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</si>
  <si>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</si>
  <si>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</si>
  <si>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</si>
  <si>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</si>
  <si>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</si>
  <si>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</si>
  <si>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</si>
  <si>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</si>
  <si>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</si>
  <si>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</si>
  <si>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</si>
  <si>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</si>
  <si>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</si>
  <si>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</si>
  <si>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</si>
  <si>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</si>
  <si>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</si>
  <si>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</si>
  <si>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</si>
  <si>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</si>
  <si>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</si>
  <si>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</si>
  <si>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</si>
  <si>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</si>
  <si>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</si>
  <si>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</si>
  <si>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</si>
  <si>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</si>
  <si>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</si>
  <si>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</si>
  <si>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</si>
  <si>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</si>
  <si>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</si>
  <si>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</si>
  <si>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</si>
  <si>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</si>
  <si>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</si>
  <si>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</si>
  <si>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</si>
  <si>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</si>
  <si>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</si>
  <si>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</si>
  <si>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</si>
  <si>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</si>
  <si>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</si>
  <si>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</si>
  <si>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</si>
  <si>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</si>
  <si>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</si>
  <si>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</si>
  <si>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</si>
  <si>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</si>
  <si>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</si>
  <si>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</si>
  <si>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</si>
  <si>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</si>
  <si>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</si>
  <si>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</si>
  <si>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</si>
  <si>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</si>
  <si>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</si>
  <si>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</si>
  <si>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</si>
  <si>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</si>
  <si>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</si>
  <si>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</si>
  <si>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</si>
  <si>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</si>
  <si>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</si>
  <si>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</si>
  <si>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</si>
  <si>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</si>
  <si>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</si>
  <si>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</si>
  <si>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</si>
  <si>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</si>
  <si>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</si>
  <si>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</si>
  <si>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</si>
  <si>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</si>
  <si>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</si>
  <si>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</si>
  <si>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</si>
  <si>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</si>
  <si>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</si>
  <si>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</si>
  <si>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</si>
  <si>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</si>
  <si>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</si>
  <si>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</si>
  <si>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</si>
  <si>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</si>
  <si>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</si>
  <si>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</si>
  <si>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</si>
  <si>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</si>
  <si>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</si>
  <si>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</si>
  <si>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</si>
  <si>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</si>
  <si>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</si>
  <si>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</si>
  <si>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</si>
  <si>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</si>
  <si>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</si>
  <si>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</si>
  <si>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</si>
  <si>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</si>
  <si>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</si>
  <si>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</si>
  <si>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</si>
  <si>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</si>
  <si>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</si>
  <si>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</si>
  <si>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</si>
  <si>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</si>
  <si>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</si>
  <si>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</si>
  <si>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</si>
  <si>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</si>
  <si>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</si>
  <si>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</si>
  <si>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</si>
  <si>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</si>
  <si>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</si>
  <si>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</si>
  <si>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</si>
  <si>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</si>
  <si>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</si>
  <si>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</si>
  <si>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</si>
  <si>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</si>
  <si>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</si>
  <si>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</si>
  <si>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</si>
  <si>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</si>
  <si>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</si>
  <si>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</si>
  <si>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</si>
  <si>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</si>
  <si>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</si>
  <si>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</si>
  <si>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</si>
  <si>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</si>
  <si>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</si>
  <si>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</si>
  <si>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</si>
  <si>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</si>
  <si>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</si>
  <si>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</si>
  <si>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</si>
  <si>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</si>
  <si>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</si>
  <si>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</si>
  <si>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</si>
  <si>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</si>
  <si>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</si>
  <si>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</si>
  <si>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</si>
  <si>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</si>
  <si>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</si>
  <si>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</si>
  <si>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</si>
  <si>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</si>
  <si>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</si>
  <si>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</si>
  <si>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</si>
  <si>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</si>
  <si>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</si>
  <si>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</si>
  <si>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</si>
  <si>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</si>
  <si>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</si>
  <si>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</si>
  <si>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</si>
  <si>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</si>
  <si>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</si>
  <si>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</si>
  <si>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</si>
  <si>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</si>
  <si>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</si>
  <si>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</si>
  <si>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</si>
  <si>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</si>
  <si>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</si>
  <si>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</si>
  <si>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</si>
  <si>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</si>
  <si>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</si>
  <si>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</si>
  <si>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</si>
  <si>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</si>
  <si>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</si>
  <si>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</si>
  <si>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</si>
  <si>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</si>
  <si>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</si>
  <si>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</si>
  <si>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</si>
  <si>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</si>
  <si>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</si>
  <si>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</si>
  <si>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</si>
  <si>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</si>
  <si>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</si>
  <si>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</si>
  <si>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</si>
  <si>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</si>
  <si>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</si>
  <si>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</si>
  <si>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</si>
  <si>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</si>
  <si>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</si>
  <si>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</si>
  <si>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</si>
  <si>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</si>
  <si>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</si>
  <si>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</si>
  <si>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</si>
  <si>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</si>
  <si>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</si>
  <si>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</si>
  <si>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</si>
  <si>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</si>
  <si>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</si>
  <si>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</si>
  <si>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</si>
  <si>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</si>
  <si>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</si>
  <si>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</si>
  <si>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</si>
  <si>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</si>
  <si>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</si>
  <si>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</si>
  <si>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</si>
  <si>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</si>
  <si>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</si>
  <si>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</si>
  <si>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</si>
  <si>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</si>
  <si>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</si>
  <si>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</si>
  <si>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</si>
  <si>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</si>
  <si>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</si>
  <si>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</si>
  <si>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</si>
  <si>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</si>
  <si>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</si>
  <si>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</si>
  <si>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</si>
  <si>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</si>
  <si>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</si>
  <si>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</si>
  <si>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</si>
  <si>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</si>
  <si>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</si>
  <si>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</si>
  <si>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</si>
  <si>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</si>
  <si>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</si>
  <si>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</si>
  <si>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</si>
  <si>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</si>
  <si>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</si>
  <si>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</si>
  <si>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</si>
  <si>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</si>
  <si>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</si>
  <si>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</si>
  <si>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</si>
  <si>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</si>
  <si>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</si>
  <si>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</si>
  <si>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</si>
  <si>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</si>
  <si>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</si>
  <si>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</si>
  <si>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</si>
  <si>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</si>
  <si>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</si>
  <si>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</si>
  <si>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</si>
  <si>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</si>
  <si>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</si>
  <si>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</si>
  <si>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</si>
  <si>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</si>
  <si>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</si>
  <si>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</si>
  <si>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</si>
  <si>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</si>
  <si>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</si>
  <si>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</si>
  <si>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</si>
  <si>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</si>
  <si>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</si>
  <si>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</si>
  <si>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</si>
  <si>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</si>
  <si>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</si>
  <si>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</si>
  <si>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</si>
  <si>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</si>
  <si>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</si>
  <si>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</si>
  <si>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</si>
  <si>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</si>
  <si>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</si>
  <si>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</si>
  <si>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</si>
  <si>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</si>
  <si>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</si>
  <si>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</si>
  <si>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</si>
  <si>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</si>
  <si>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</si>
  <si>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</si>
  <si>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</si>
  <si>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</si>
  <si>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</si>
  <si>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</si>
  <si>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</si>
  <si>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</si>
  <si>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</si>
  <si>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</si>
  <si>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</si>
  <si>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</si>
  <si>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</si>
  <si>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</si>
  <si>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</si>
  <si>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</si>
  <si>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</si>
  <si>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</si>
  <si>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</si>
  <si>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</si>
  <si>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</si>
  <si>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</si>
  <si>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</si>
  <si>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</si>
  <si>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</si>
  <si>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</si>
  <si>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</si>
  <si>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</si>
  <si>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</si>
  <si>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</si>
  <si>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</si>
  <si>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</si>
  <si>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</si>
  <si>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</si>
  <si>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</si>
  <si>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</si>
  <si>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</si>
  <si>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</si>
  <si>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</si>
  <si>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</si>
  <si>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</si>
  <si>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</si>
  <si>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</si>
  <si>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</si>
  <si>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</si>
  <si>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</si>
  <si>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</si>
  <si>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</si>
  <si>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</si>
  <si>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</si>
  <si>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</si>
  <si>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</si>
  <si>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</si>
  <si>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</si>
  <si>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</si>
  <si>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</si>
  <si>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</si>
  <si>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</si>
  <si>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</si>
  <si>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</si>
  <si>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</si>
  <si>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</si>
  <si>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</si>
  <si>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</si>
  <si>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</si>
  <si>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</si>
  <si>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</si>
  <si>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</si>
  <si>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</si>
  <si>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</si>
  <si>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</si>
  <si>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</si>
  <si>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</si>
  <si>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</si>
  <si>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</si>
  <si>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</si>
  <si>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</si>
  <si>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</si>
  <si>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</si>
  <si>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</si>
  <si>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</si>
  <si>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</si>
  <si>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</si>
  <si>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</si>
  <si>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</si>
  <si>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</si>
  <si>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</si>
  <si>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</si>
  <si>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</si>
  <si>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</si>
  <si>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</si>
  <si>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</si>
  <si>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</si>
  <si>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</si>
  <si>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</si>
  <si>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</si>
  <si>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</si>
  <si>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</si>
  <si>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</si>
  <si>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</si>
  <si>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</si>
  <si>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</si>
  <si>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</si>
  <si>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</si>
  <si>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</si>
  <si>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</si>
  <si>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</si>
  <si>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</si>
  <si>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</si>
  <si>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</si>
  <si>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</si>
  <si>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</si>
  <si>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</si>
  <si>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</si>
  <si>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</si>
  <si>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</si>
  <si>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</si>
  <si>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</si>
  <si>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</si>
  <si>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</si>
  <si>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</si>
  <si>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</si>
  <si>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</si>
  <si>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</si>
  <si>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</si>
  <si>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</si>
  <si>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</si>
  <si>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</si>
  <si>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</si>
  <si>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</si>
  <si>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</si>
  <si>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</si>
  <si>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</si>
  <si>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</si>
  <si>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</si>
  <si>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</si>
  <si>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</si>
  <si>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</si>
  <si>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</si>
  <si>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</si>
  <si>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</si>
  <si>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</si>
  <si>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</si>
  <si>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</si>
  <si>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</si>
  <si>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</si>
  <si>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</si>
  <si>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</si>
  <si>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</si>
  <si>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</si>
  <si>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</si>
  <si>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</si>
  <si>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</si>
  <si>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</si>
  <si>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</si>
  <si>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</si>
  <si>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</si>
  <si>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</si>
  <si>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</si>
  <si>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</si>
  <si>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</si>
  <si>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</si>
  <si>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</si>
  <si>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</si>
  <si>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</si>
  <si>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</si>
  <si>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</si>
  <si>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</si>
  <si>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</si>
  <si>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</si>
  <si>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</si>
  <si>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</si>
  <si>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</si>
  <si>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</si>
  <si>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</si>
  <si>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</si>
  <si>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</si>
  <si>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</si>
  <si>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</si>
  <si>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</si>
  <si>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</si>
  <si>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</si>
  <si>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</si>
  <si>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</si>
  <si>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</si>
  <si>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</si>
  <si>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</si>
  <si>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</si>
  <si>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</si>
  <si>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</si>
  <si>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</si>
  <si>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</si>
  <si>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</si>
  <si>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</si>
  <si>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</si>
  <si>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</si>
  <si>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</si>
  <si>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</si>
  <si>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</si>
  <si>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</si>
  <si>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</si>
  <si>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</si>
  <si>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</si>
  <si>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</si>
  <si>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</si>
  <si>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</si>
  <si>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</si>
  <si>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</si>
  <si>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</si>
  <si>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</si>
  <si>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</si>
  <si>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</si>
  <si>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</si>
  <si>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</si>
  <si>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</si>
  <si>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</si>
  <si>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</si>
  <si>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</si>
  <si>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</si>
  <si>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</si>
  <si>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</si>
  <si>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</si>
  <si>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</si>
  <si>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</si>
  <si>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</si>
  <si>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</si>
  <si>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</si>
  <si>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</si>
  <si>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</si>
  <si>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</si>
  <si>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</si>
  <si>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</si>
  <si>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</si>
  <si>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</si>
  <si>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</si>
  <si>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</si>
  <si>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</si>
  <si>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</si>
  <si>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</si>
  <si>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</si>
  <si>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</si>
  <si>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</si>
  <si>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</si>
  <si>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</si>
  <si>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</si>
  <si>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</si>
  <si>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</si>
  <si>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</si>
  <si>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</si>
  <si>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</si>
  <si>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</si>
  <si>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</si>
  <si>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</si>
  <si>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</si>
  <si>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</si>
  <si>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</si>
  <si>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</si>
  <si>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</si>
  <si>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</si>
  <si>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</si>
  <si>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</si>
  <si>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</si>
  <si>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</si>
  <si>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</si>
  <si>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</si>
  <si>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</si>
  <si>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</si>
  <si>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</si>
  <si>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</si>
  <si>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</si>
  <si>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</si>
  <si>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</si>
  <si>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</si>
  <si>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</si>
  <si>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</si>
  <si>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</si>
  <si>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</si>
  <si>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</si>
  <si>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</si>
  <si>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</si>
  <si>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</si>
  <si>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</si>
  <si>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</si>
  <si>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</si>
  <si>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</si>
  <si>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</si>
  <si>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</si>
  <si>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</si>
  <si>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</si>
  <si>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</si>
  <si>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</si>
  <si>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</si>
  <si>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</si>
  <si>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</si>
  <si>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</si>
  <si>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</si>
  <si>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</si>
  <si>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</si>
  <si>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</si>
  <si>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</si>
  <si>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</si>
  <si>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</si>
  <si>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</si>
  <si>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</si>
  <si>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</si>
  <si>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</si>
  <si>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</si>
  <si>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</si>
  <si>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</si>
  <si>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</si>
  <si>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</si>
  <si>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</si>
  <si>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</si>
  <si>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</si>
  <si>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</si>
  <si>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</si>
  <si>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</si>
  <si>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</si>
  <si>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</si>
  <si>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</si>
  <si>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</si>
  <si>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</si>
  <si>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</si>
  <si>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</si>
  <si>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</si>
  <si>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</si>
  <si>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</si>
  <si>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</si>
  <si>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</si>
  <si>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</si>
  <si>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</si>
  <si>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</si>
  <si>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</si>
  <si>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</si>
  <si>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</si>
  <si>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</si>
  <si>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</si>
  <si>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</si>
  <si>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</si>
  <si>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</si>
  <si>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</si>
  <si>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</si>
  <si>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</si>
  <si>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</si>
  <si>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</si>
  <si>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</si>
  <si>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</si>
  <si>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</si>
  <si>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</si>
  <si>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</si>
  <si>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</si>
  <si>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</si>
  <si>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</si>
  <si>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</si>
  <si>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</si>
  <si>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</si>
  <si>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</si>
  <si>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</si>
  <si>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</si>
  <si>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</si>
  <si>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</si>
  <si>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</si>
  <si>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</si>
  <si>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</si>
  <si>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</si>
  <si>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</si>
  <si>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</si>
  <si>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</si>
  <si>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</si>
  <si>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</si>
  <si>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</si>
  <si>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</si>
  <si>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</si>
  <si>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</si>
  <si>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</si>
  <si>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</si>
  <si>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</si>
  <si>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</si>
  <si>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</si>
  <si>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</si>
  <si>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</si>
  <si>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</si>
  <si>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</si>
  <si>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</si>
  <si>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</si>
  <si>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</si>
  <si>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</si>
  <si>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</si>
  <si>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</si>
  <si>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</si>
  <si>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</si>
  <si>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</si>
  <si>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</si>
  <si>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</si>
  <si>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</si>
  <si>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</si>
  <si>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</si>
  <si>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</si>
  <si>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</si>
  <si>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</si>
  <si>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</si>
  <si>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</si>
  <si>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</si>
  <si>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</si>
  <si>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</si>
  <si>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</si>
  <si>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</si>
  <si>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</si>
  <si>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</si>
  <si>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</si>
  <si>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</si>
  <si>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</si>
  <si>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</si>
  <si>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</si>
  <si>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</si>
  <si>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</si>
  <si>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</si>
  <si>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</si>
  <si>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</si>
  <si>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</si>
  <si>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</si>
  <si>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</si>
  <si>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</si>
  <si>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</si>
  <si>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</si>
  <si>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</si>
  <si>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</si>
  <si>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</si>
  <si>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</si>
  <si>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</si>
  <si>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</si>
  <si>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</si>
  <si>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</si>
  <si>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</si>
  <si>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</si>
  <si>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</si>
  <si>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</si>
  <si>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</si>
  <si>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</si>
  <si>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</si>
  <si>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</si>
  <si>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</si>
  <si>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</si>
  <si>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</si>
  <si>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</si>
  <si>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</si>
  <si>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</si>
  <si>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</si>
  <si>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</si>
  <si>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</si>
  <si>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</si>
  <si>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</si>
  <si>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</si>
  <si>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</si>
  <si>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</si>
  <si>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</si>
  <si>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</si>
  <si>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</si>
  <si>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</si>
  <si>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</si>
  <si>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</si>
  <si>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</si>
  <si>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</si>
  <si>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</si>
  <si>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</si>
  <si>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</si>
  <si>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</si>
  <si>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</si>
  <si>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</si>
  <si>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</si>
  <si>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</si>
  <si>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</si>
  <si>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</si>
  <si>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</si>
  <si>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</si>
  <si>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</si>
  <si>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</si>
  <si>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</si>
  <si>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</si>
  <si>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</si>
  <si>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</si>
  <si>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</si>
  <si>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</si>
  <si>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</si>
  <si>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</si>
  <si>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</si>
  <si>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</si>
  <si>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</si>
  <si>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</si>
  <si>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</si>
  <si>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</si>
  <si>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</si>
  <si>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</si>
  <si>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</si>
  <si>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</si>
  <si>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</si>
  <si>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</si>
  <si>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</si>
  <si>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</si>
  <si>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</si>
  <si>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</si>
  <si>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</si>
  <si>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</si>
  <si>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</si>
  <si>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</si>
  <si>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</si>
  <si>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</si>
  <si>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</si>
  <si>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</si>
  <si>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</si>
  <si>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</si>
  <si>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</si>
  <si>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</si>
  <si>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</si>
  <si>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</si>
  <si>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</si>
  <si>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</si>
  <si>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</si>
  <si>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</si>
  <si>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</si>
  <si>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</si>
  <si>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</si>
  <si>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</si>
  <si>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</si>
  <si>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</si>
  <si>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</si>
  <si>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</si>
  <si>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</si>
  <si>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</si>
  <si>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</si>
  <si>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</si>
  <si>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</si>
  <si>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</si>
  <si>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</si>
  <si>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</si>
  <si>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</si>
  <si>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</si>
  <si>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</si>
  <si>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</si>
  <si>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</si>
  <si>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</si>
  <si>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</si>
  <si>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</si>
  <si>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</si>
  <si>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</si>
  <si>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</si>
  <si>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</si>
  <si>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</si>
  <si>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</si>
  <si>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</si>
  <si>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</si>
  <si>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</si>
  <si>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</si>
  <si>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</si>
  <si>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</si>
  <si>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</si>
  <si>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</si>
  <si>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</si>
  <si>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</si>
  <si>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</si>
  <si>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</si>
  <si>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</si>
  <si>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</si>
  <si>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</si>
  <si>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</si>
  <si>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</si>
  <si>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</si>
  <si>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</si>
  <si>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</si>
  <si>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</si>
  <si>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</si>
  <si>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</si>
  <si>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</si>
  <si>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</si>
  <si>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</si>
  <si>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</si>
  <si>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</si>
  <si>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</si>
  <si>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</si>
  <si>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</si>
  <si>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</si>
  <si>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</si>
  <si>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</si>
  <si>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</si>
  <si>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</si>
  <si>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</si>
  <si>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</si>
  <si>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</si>
  <si>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</si>
  <si>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</si>
  <si>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</si>
  <si>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</si>
  <si>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</si>
  <si>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</si>
  <si>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</si>
  <si>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</si>
  <si>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</si>
  <si>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</si>
  <si>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</si>
  <si>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</si>
  <si>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</si>
  <si>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</si>
  <si>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</si>
  <si>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</si>
  <si>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</si>
  <si>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</si>
  <si>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</si>
  <si>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</si>
  <si>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</si>
  <si>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</si>
  <si>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</si>
  <si>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</si>
  <si>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</si>
  <si>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</si>
  <si>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</si>
  <si>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</si>
  <si>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</si>
  <si>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</si>
  <si>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</si>
  <si>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</si>
  <si>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</si>
  <si>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</si>
  <si>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</si>
  <si>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</si>
  <si>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</si>
  <si>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</si>
  <si>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</si>
  <si>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</si>
  <si>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</si>
  <si>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</si>
  <si>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</si>
  <si>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</si>
  <si>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</si>
  <si>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</si>
  <si>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</si>
  <si>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</si>
  <si>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</si>
  <si>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</si>
  <si>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</si>
  <si>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</si>
  <si>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</si>
  <si>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</si>
  <si>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</si>
  <si>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</si>
  <si>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</si>
  <si>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</si>
  <si>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</si>
  <si>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</si>
  <si>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</si>
  <si>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</si>
  <si>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</si>
  <si>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</si>
  <si>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</si>
  <si>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</si>
  <si>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</si>
  <si>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</si>
  <si>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</si>
  <si>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</si>
  <si>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</si>
  <si>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</si>
  <si>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</si>
  <si>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</si>
  <si>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</si>
  <si>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</si>
  <si>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</si>
  <si>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</si>
  <si>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</si>
  <si>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</si>
  <si>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</si>
  <si>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</si>
  <si>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</si>
  <si>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</si>
  <si>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</si>
  <si>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</si>
  <si>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</si>
  <si>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</si>
  <si>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</si>
  <si>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</si>
  <si>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</si>
  <si>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</si>
  <si>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</si>
  <si>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</si>
  <si>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</si>
  <si>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</si>
  <si>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</si>
  <si>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</si>
  <si>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</si>
  <si>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</si>
  <si>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</si>
  <si>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</si>
  <si>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</si>
  <si>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</si>
  <si>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</si>
  <si>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</si>
  <si>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</si>
  <si>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</si>
  <si>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</si>
  <si>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</si>
  <si>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</si>
  <si>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</si>
  <si>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</si>
  <si>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</si>
  <si>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</si>
  <si>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</si>
  <si>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</si>
  <si>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</si>
  <si>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</si>
  <si>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</si>
  <si>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</si>
  <si>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</si>
  <si>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</si>
  <si>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</si>
  <si>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</si>
  <si>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</si>
  <si>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</si>
  <si>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</si>
  <si>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</si>
  <si>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</si>
  <si>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</si>
  <si>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</si>
  <si>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</si>
  <si>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</si>
  <si>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</si>
  <si>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</si>
  <si>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</si>
  <si>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</si>
  <si>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</si>
  <si>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</si>
  <si>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</si>
  <si>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</si>
  <si>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</si>
  <si>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</si>
  <si>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</si>
  <si>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</si>
  <si>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</si>
  <si>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</si>
  <si>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</si>
  <si>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</si>
  <si>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</si>
  <si>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</si>
  <si>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</si>
  <si>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</si>
  <si>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</si>
  <si>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</si>
  <si>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</si>
  <si>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</si>
  <si>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</si>
  <si>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</si>
  <si>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</si>
  <si>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</si>
  <si>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</si>
  <si>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</si>
  <si>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</si>
  <si>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</si>
  <si>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</si>
  <si>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</si>
  <si>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</si>
  <si>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</si>
  <si>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</si>
  <si>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</si>
  <si>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</si>
  <si>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</si>
  <si>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</si>
  <si>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</si>
  <si>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</si>
  <si>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</si>
  <si>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</si>
  <si>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</si>
  <si>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</si>
  <si>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</si>
  <si>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</si>
  <si>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</si>
  <si>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</si>
  <si>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</si>
  <si>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</si>
  <si>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</si>
  <si>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</si>
  <si>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</si>
  <si>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</si>
  <si>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</si>
  <si>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</si>
  <si>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</si>
  <si>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</si>
  <si>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</si>
  <si>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</si>
  <si>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</si>
  <si>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</si>
  <si>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</si>
  <si>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</si>
  <si>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</si>
  <si>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</si>
  <si>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</si>
  <si>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</si>
  <si>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</si>
  <si>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</si>
  <si>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</si>
  <si>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</si>
  <si>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</si>
  <si>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</si>
  <si>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</si>
  <si>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</si>
  <si>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</si>
  <si>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</si>
  <si>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</si>
  <si>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</si>
  <si>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</si>
  <si>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</si>
  <si>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</si>
  <si>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</si>
  <si>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</si>
  <si>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</si>
  <si>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</si>
  <si>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</si>
  <si>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</si>
  <si>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</si>
  <si>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</si>
  <si>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</si>
  <si>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</si>
  <si>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</si>
  <si>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</si>
  <si>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</si>
  <si>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</si>
  <si>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</si>
  <si>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</si>
  <si>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</si>
  <si>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</si>
  <si>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</si>
  <si>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</si>
  <si>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</si>
  <si>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</si>
  <si>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</si>
  <si>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</si>
  <si>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</si>
  <si>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</si>
  <si>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</si>
  <si>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</si>
  <si>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</si>
  <si>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</si>
  <si>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</si>
  <si>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</si>
  <si>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</si>
  <si>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</si>
  <si>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</si>
  <si>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</si>
  <si>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</si>
  <si>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</si>
  <si>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</si>
  <si>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</si>
  <si>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</si>
  <si>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</si>
  <si>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</si>
  <si>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</si>
  <si>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</si>
  <si>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</si>
  <si>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</si>
  <si>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</si>
  <si>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</si>
  <si>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</si>
  <si>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</si>
  <si>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</si>
  <si>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</si>
  <si>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</si>
  <si>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</si>
  <si>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</si>
  <si>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</si>
  <si>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</si>
  <si>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</si>
  <si>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</si>
  <si>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</si>
  <si>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</si>
  <si>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</si>
  <si>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</si>
  <si>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</si>
  <si>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</si>
  <si>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</si>
  <si>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</si>
  <si>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</si>
  <si>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</si>
  <si>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</si>
  <si>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</si>
  <si>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</si>
  <si>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</si>
  <si>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</si>
  <si>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</si>
  <si>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</si>
  <si>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</si>
  <si>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</si>
  <si>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</si>
  <si>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</si>
  <si>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</si>
  <si>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</si>
  <si>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</si>
  <si>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</si>
  <si>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</si>
  <si>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</si>
  <si>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</si>
  <si>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</si>
  <si>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</si>
  <si>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</si>
  <si>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</si>
  <si>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</si>
  <si>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</si>
  <si>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</si>
  <si>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</si>
  <si>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</si>
  <si>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</si>
  <si>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</si>
  <si>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</si>
  <si>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</si>
  <si>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</si>
  <si>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</si>
  <si>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</si>
  <si>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</si>
  <si>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</si>
  <si>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</si>
  <si>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</si>
  <si>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</si>
  <si>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</si>
  <si>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</si>
  <si>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</si>
  <si>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</si>
  <si>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</si>
  <si>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</si>
  <si>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</si>
  <si>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</si>
  <si>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</si>
  <si>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</si>
  <si>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</si>
  <si>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</si>
  <si>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</si>
  <si>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</si>
  <si>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</si>
  <si>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</si>
  <si>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</si>
  <si>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</si>
  <si>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</si>
  <si>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</si>
  <si>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</si>
  <si>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</si>
  <si>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</si>
  <si>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</si>
  <si>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</si>
  <si>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</si>
  <si>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</si>
  <si>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</si>
  <si>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</si>
  <si>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</si>
  <si>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</si>
  <si>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</si>
  <si>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</si>
  <si>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</si>
  <si>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</si>
  <si>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</si>
  <si>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</si>
  <si>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</si>
  <si>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</si>
  <si>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</si>
  <si>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</si>
  <si>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</si>
  <si>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</si>
  <si>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</si>
  <si>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</si>
  <si>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</si>
  <si>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</si>
  <si>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</si>
  <si>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</si>
  <si>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</si>
  <si>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</si>
  <si>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</si>
  <si>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</si>
  <si>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</si>
  <si>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</si>
  <si>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</si>
  <si>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</si>
  <si>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</si>
  <si>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</si>
  <si>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</si>
  <si>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</si>
  <si>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</si>
  <si>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</si>
  <si>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</si>
  <si>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</si>
  <si>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</si>
  <si>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</si>
  <si>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</si>
  <si>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</si>
  <si>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</si>
  <si>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</si>
  <si>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</si>
  <si>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</si>
  <si>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</si>
  <si>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</si>
  <si>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</si>
  <si>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</si>
  <si>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</si>
  <si>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</si>
  <si>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</si>
  <si>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</si>
  <si>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</si>
  <si>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</si>
  <si>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</si>
  <si>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</si>
  <si>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</si>
  <si>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</si>
  <si>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</si>
  <si>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</si>
  <si>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</si>
  <si>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</si>
  <si>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</si>
  <si>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</si>
  <si>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</si>
  <si>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</si>
  <si>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</si>
  <si>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</si>
  <si>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</si>
  <si>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</si>
  <si>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</si>
  <si>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</si>
  <si>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</si>
  <si>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</si>
  <si>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</si>
  <si>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</si>
  <si>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</si>
  <si>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</si>
  <si>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</si>
  <si>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</si>
  <si>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</si>
  <si>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</si>
  <si>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</si>
  <si>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</si>
  <si>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</si>
  <si>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</si>
  <si>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</si>
  <si>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</si>
  <si>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</si>
  <si>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</si>
  <si>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</si>
  <si>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</si>
  <si>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</si>
  <si>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</si>
  <si>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</si>
  <si>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</si>
  <si>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</si>
  <si>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</si>
  <si>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</si>
  <si>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</si>
  <si>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</si>
  <si>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</si>
  <si>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</si>
  <si>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</si>
  <si>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</si>
  <si>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</si>
  <si>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</si>
  <si>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</si>
  <si>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</si>
  <si>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</si>
  <si>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</si>
  <si>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</si>
  <si>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</si>
  <si>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</si>
  <si>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</si>
  <si>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</si>
  <si>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</si>
  <si>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</si>
  <si>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</si>
  <si>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</si>
  <si>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</si>
  <si>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</si>
  <si>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</si>
  <si>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</si>
  <si>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</si>
  <si>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</si>
  <si>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</si>
  <si>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</si>
  <si>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</si>
  <si>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</si>
  <si>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</si>
  <si>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</si>
  <si>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</si>
  <si>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</si>
  <si>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</si>
  <si>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</si>
  <si>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</si>
  <si>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</si>
  <si>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</si>
  <si>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</si>
  <si>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</si>
  <si>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</si>
  <si>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</si>
  <si>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</si>
  <si>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</si>
  <si>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</si>
  <si>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</si>
  <si>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</si>
  <si>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</si>
  <si>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</si>
  <si>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</si>
  <si>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</si>
  <si>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</si>
  <si>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</si>
  <si>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</si>
  <si>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</si>
  <si>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</si>
  <si>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</si>
  <si>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</si>
  <si>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</si>
  <si>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</si>
  <si>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</si>
  <si>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</si>
  <si>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</si>
  <si>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</si>
  <si>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</si>
  <si>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</si>
  <si>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</si>
  <si>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</si>
  <si>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</si>
  <si>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</si>
  <si>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</si>
  <si>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</si>
  <si>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</si>
  <si>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</si>
  <si>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</si>
  <si>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</si>
  <si>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</si>
  <si>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</si>
  <si>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</si>
  <si>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</si>
  <si>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</si>
  <si>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</si>
  <si>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</si>
  <si>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</si>
  <si>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</si>
  <si>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</si>
  <si>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</si>
  <si>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</si>
  <si>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</si>
  <si>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</si>
  <si>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</si>
  <si>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</si>
  <si>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</si>
  <si>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</si>
  <si>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</si>
  <si>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</si>
  <si>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</si>
  <si>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</si>
  <si>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</si>
  <si>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</si>
  <si>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</si>
  <si>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</si>
  <si>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</si>
  <si>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</si>
  <si>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</si>
  <si>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</si>
  <si>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</si>
  <si>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</si>
  <si>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</si>
  <si>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</si>
  <si>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</si>
  <si>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</si>
  <si>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</si>
  <si>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</si>
  <si>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</si>
  <si>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</si>
  <si>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</si>
  <si>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</si>
  <si>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</si>
  <si>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</si>
  <si>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</si>
  <si>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</si>
  <si>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</si>
  <si>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</si>
  <si>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</si>
  <si>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</si>
  <si>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</si>
  <si>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</si>
  <si>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</si>
  <si>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</si>
  <si>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</si>
  <si>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</si>
  <si>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</si>
  <si>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</si>
  <si>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</si>
  <si>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</si>
  <si>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</si>
  <si>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</si>
  <si>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</si>
  <si>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</si>
  <si>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</si>
  <si>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</si>
  <si>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</si>
  <si>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</si>
  <si>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</si>
  <si>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</si>
  <si>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</si>
  <si>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</si>
  <si>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</si>
  <si>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</si>
  <si>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</si>
  <si>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</si>
  <si>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</si>
  <si>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</si>
  <si>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</si>
  <si>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</si>
  <si>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</si>
  <si>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</si>
  <si>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</si>
  <si>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</si>
  <si>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</si>
  <si>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</si>
  <si>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</si>
  <si>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</si>
  <si>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</si>
  <si>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</si>
  <si>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</si>
  <si>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</si>
  <si>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</si>
  <si>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</si>
  <si>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</si>
  <si>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</si>
  <si>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</si>
  <si>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</si>
  <si>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</si>
  <si>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</si>
  <si>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</si>
  <si>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</si>
  <si>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</si>
  <si>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</si>
  <si>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</si>
  <si>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</si>
  <si>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</si>
  <si>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</si>
  <si>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</si>
  <si>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</si>
  <si>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</si>
  <si>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</si>
  <si>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</si>
  <si>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</si>
  <si>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</si>
  <si>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</si>
  <si>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</si>
  <si>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</si>
  <si>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</si>
  <si>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</si>
  <si>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</si>
  <si>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</si>
  <si>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</si>
  <si>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</si>
  <si>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</si>
  <si>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</si>
  <si>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</si>
  <si>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</si>
  <si>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</si>
  <si>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</si>
  <si>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</si>
  <si>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</si>
  <si>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</si>
  <si>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</si>
  <si>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</si>
  <si>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</si>
  <si>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</si>
  <si>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</si>
  <si>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</si>
  <si>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</si>
  <si>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</si>
  <si>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</si>
  <si>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</si>
  <si>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</si>
  <si>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</si>
  <si>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</si>
  <si>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</si>
  <si>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</si>
  <si>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</si>
  <si>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</si>
  <si>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</si>
  <si>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</si>
  <si>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</si>
  <si>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</si>
  <si>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</si>
  <si>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</si>
  <si>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</si>
  <si>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</si>
  <si>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</si>
  <si>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</si>
  <si>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</si>
  <si>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</si>
  <si>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</si>
  <si>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</si>
  <si>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</si>
  <si>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</si>
  <si>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</si>
  <si>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</si>
  <si>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</si>
  <si>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</si>
  <si>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</si>
  <si>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</si>
  <si>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</si>
  <si>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</si>
  <si>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</si>
  <si>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</si>
  <si>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</si>
  <si>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</si>
  <si>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</si>
  <si>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</si>
  <si>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</si>
  <si>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</si>
  <si>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</si>
  <si>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</si>
  <si>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</si>
  <si>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</si>
  <si>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</si>
  <si>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</si>
  <si>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</si>
  <si>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</si>
  <si>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</si>
  <si>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</si>
  <si>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</si>
  <si>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</si>
  <si>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</si>
  <si>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</si>
  <si>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</si>
  <si>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</si>
  <si>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</si>
  <si>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</si>
  <si>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</si>
  <si>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</si>
  <si>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</si>
  <si>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</si>
  <si>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</si>
  <si>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</si>
  <si>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</si>
  <si>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</si>
  <si>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</si>
  <si>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</si>
  <si>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</si>
  <si>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</si>
  <si>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</si>
  <si>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</si>
  <si>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</si>
  <si>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</si>
  <si>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</si>
  <si>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</si>
  <si>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</si>
  <si>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</si>
  <si>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</si>
  <si>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</si>
  <si>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</si>
  <si>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</si>
  <si>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</si>
  <si>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</si>
  <si>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</si>
  <si>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</si>
  <si>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</si>
  <si>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</si>
  <si>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</si>
  <si>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</si>
  <si>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</si>
  <si>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</si>
  <si>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</si>
  <si>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</si>
  <si>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</si>
  <si>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</si>
  <si>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</si>
  <si>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</si>
  <si>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</si>
  <si>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</si>
  <si>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</si>
  <si>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</si>
  <si>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</si>
  <si>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</si>
  <si>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</si>
  <si>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</si>
  <si>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</si>
  <si>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</si>
  <si>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</si>
  <si>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</si>
  <si>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</si>
  <si>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</si>
  <si>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</si>
  <si>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</si>
  <si>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</si>
  <si>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</si>
  <si>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</si>
  <si>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</si>
  <si>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</si>
  <si>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</si>
  <si>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</si>
  <si>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</si>
  <si>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</si>
  <si>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</si>
  <si>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</si>
  <si>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</si>
  <si>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</si>
  <si>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</si>
  <si>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</si>
  <si>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</si>
  <si>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</si>
  <si>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</si>
  <si>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</si>
  <si>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</si>
  <si>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</si>
  <si>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</si>
  <si>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</si>
  <si>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</si>
  <si>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</si>
  <si>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</si>
  <si>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</si>
  <si>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</si>
  <si>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</si>
  <si>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</si>
  <si>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</si>
  <si>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</si>
  <si>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</si>
  <si>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</si>
  <si>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</si>
  <si>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</si>
  <si>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</si>
  <si>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</si>
  <si>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</si>
  <si>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</si>
  <si>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</si>
  <si>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</si>
  <si>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</si>
  <si>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</si>
  <si>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</si>
  <si>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</si>
  <si>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</si>
  <si>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</si>
  <si>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</si>
  <si>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</si>
  <si>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</si>
  <si>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</si>
  <si>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</si>
  <si>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</si>
  <si>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</si>
  <si>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</si>
  <si>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</si>
  <si>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</si>
  <si>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</si>
  <si>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</si>
  <si>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</si>
  <si>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</si>
  <si>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</si>
  <si>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</si>
  <si>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</si>
  <si>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</si>
  <si>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</si>
  <si>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</si>
  <si>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</si>
  <si>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</si>
  <si>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</si>
  <si>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</si>
  <si>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</si>
  <si>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</si>
  <si>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</si>
  <si>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</si>
  <si>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</si>
  <si>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</si>
  <si>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</si>
  <si>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</si>
  <si>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</si>
  <si>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</si>
  <si>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</si>
  <si>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</si>
  <si>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</si>
  <si>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</si>
  <si>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</si>
  <si>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</si>
  <si>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</si>
  <si>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</si>
  <si>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</si>
  <si>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</si>
  <si>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</si>
  <si>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</si>
  <si>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</si>
  <si>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</si>
  <si>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</si>
  <si>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</si>
  <si>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</si>
  <si>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</si>
  <si>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</si>
  <si>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</si>
  <si>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</si>
  <si>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</si>
  <si>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</si>
  <si>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</si>
  <si>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</si>
  <si>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</si>
  <si>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</si>
  <si>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</si>
  <si>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</si>
  <si>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</si>
  <si>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</si>
  <si>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</si>
  <si>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</si>
  <si>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</si>
  <si>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</si>
  <si>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</si>
  <si>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</si>
  <si>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</si>
  <si>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</si>
  <si>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</si>
  <si>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</si>
  <si>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</si>
  <si>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</si>
  <si>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</si>
  <si>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</si>
  <si>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</si>
  <si>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</si>
  <si>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</si>
  <si>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</si>
  <si>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</si>
  <si>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</si>
  <si>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</si>
  <si>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</si>
  <si>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</si>
  <si>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</si>
  <si>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</si>
  <si>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</si>
  <si>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</si>
  <si>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</si>
  <si>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</si>
  <si>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</si>
  <si>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</si>
  <si>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</si>
  <si>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</si>
  <si>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</si>
  <si>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</si>
  <si>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</si>
  <si>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</si>
  <si>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</si>
  <si>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</si>
  <si>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</si>
  <si>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</si>
  <si>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</si>
  <si>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</si>
  <si>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</si>
  <si>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</si>
  <si>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</si>
  <si>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</si>
  <si>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</si>
  <si>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</si>
  <si>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</si>
  <si>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</si>
  <si>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</si>
  <si>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</si>
  <si>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</si>
  <si>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</si>
  <si>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</si>
  <si>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</si>
  <si>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</si>
  <si>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</si>
  <si>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</si>
  <si>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</si>
  <si>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</si>
  <si>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</si>
  <si>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</si>
  <si>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</si>
  <si>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</si>
  <si>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</si>
  <si>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</si>
  <si>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</si>
  <si>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</si>
  <si>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</si>
  <si>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</si>
  <si>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</si>
  <si>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</si>
  <si>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</si>
  <si>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</si>
  <si>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</si>
  <si>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</si>
  <si>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</si>
  <si>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</si>
  <si>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</si>
  <si>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</si>
  <si>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</si>
  <si>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</si>
  <si>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</si>
  <si>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</si>
  <si>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</si>
  <si>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</si>
  <si>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</si>
  <si>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</si>
  <si>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</si>
  <si>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</si>
  <si>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</si>
  <si>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</si>
  <si>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</si>
  <si>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</si>
  <si>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</si>
  <si>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</si>
  <si>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</si>
  <si>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</si>
  <si>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</si>
  <si>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</si>
  <si>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</si>
  <si>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</si>
  <si>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</si>
  <si>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</si>
  <si>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</si>
  <si>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</si>
  <si>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</si>
  <si>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</si>
  <si>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</si>
  <si>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</si>
  <si>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</si>
  <si>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</si>
  <si>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</si>
  <si>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</si>
  <si>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</si>
  <si>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</si>
  <si>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</si>
  <si>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</si>
  <si>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</si>
  <si>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</si>
  <si>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</si>
  <si>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</si>
  <si>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</si>
  <si>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</si>
  <si>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</si>
  <si>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</si>
  <si>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</si>
  <si>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</si>
  <si>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</si>
  <si>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</si>
  <si>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</si>
  <si>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</si>
  <si>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</si>
  <si>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</si>
  <si>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</si>
  <si>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</si>
  <si>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</si>
  <si>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</si>
  <si>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</si>
  <si>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</si>
  <si>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</si>
  <si>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</si>
  <si>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</si>
  <si>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</si>
  <si>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</si>
  <si>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</si>
  <si>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</si>
  <si>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</si>
  <si>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</si>
  <si>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</si>
  <si>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</si>
  <si>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</si>
  <si>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</si>
  <si>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</si>
  <si>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</si>
  <si>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</si>
  <si>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</si>
  <si>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</si>
  <si>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</si>
  <si>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</si>
  <si>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</si>
  <si>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</si>
  <si>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</si>
  <si>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</si>
  <si>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</si>
  <si>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</si>
  <si>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</si>
  <si>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</si>
  <si>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</si>
  <si>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</si>
  <si>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</si>
  <si>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</si>
  <si>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</si>
  <si>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</si>
  <si>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</si>
  <si>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</si>
  <si>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</si>
  <si>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</si>
  <si>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</si>
  <si>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</si>
  <si>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</si>
  <si>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</si>
  <si>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</si>
  <si>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</si>
  <si>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</si>
  <si>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</si>
  <si>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</si>
  <si>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</si>
  <si>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</si>
  <si>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</si>
  <si>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</si>
  <si>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</si>
  <si>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</si>
  <si>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</si>
  <si>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</si>
  <si>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</si>
  <si>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</si>
  <si>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</si>
  <si>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</si>
  <si>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</si>
  <si>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</si>
  <si>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</si>
  <si>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</si>
  <si>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</si>
  <si>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</si>
  <si>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</si>
  <si>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</si>
  <si>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</si>
  <si>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</si>
  <si>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</si>
  <si>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</si>
  <si>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</si>
  <si>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</si>
  <si>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</si>
  <si>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</si>
  <si>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</si>
  <si>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</si>
  <si>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</si>
  <si>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</si>
  <si>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</si>
  <si>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</si>
  <si>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</si>
  <si>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</si>
  <si>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</si>
  <si>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</si>
  <si>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</si>
  <si>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</si>
  <si>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</si>
  <si>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</si>
  <si>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</si>
  <si>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</si>
  <si>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</si>
  <si>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</si>
  <si>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</si>
  <si>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</si>
  <si>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</si>
  <si>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</si>
  <si>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</si>
  <si>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</si>
  <si>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</si>
  <si>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</si>
  <si>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</si>
  <si>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</si>
  <si>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</si>
  <si>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</si>
  <si>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</si>
  <si>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</si>
  <si>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</si>
  <si>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</si>
  <si>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</si>
  <si>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</si>
  <si>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</si>
  <si>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</si>
  <si>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</si>
  <si>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</si>
  <si>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</si>
  <si>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</si>
  <si>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</si>
  <si>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</si>
  <si>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</si>
  <si>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</si>
  <si>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</si>
  <si>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</si>
  <si>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</si>
  <si>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</si>
  <si>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</si>
  <si>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</si>
  <si>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</si>
  <si>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</si>
  <si>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</si>
  <si>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</si>
  <si>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</si>
  <si>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</si>
  <si>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</si>
  <si>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</si>
  <si>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</si>
  <si>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</si>
  <si>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</si>
  <si>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</si>
  <si>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</si>
  <si>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</si>
  <si>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</si>
  <si>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</si>
  <si>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</si>
  <si>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</si>
  <si>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</si>
  <si>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</si>
  <si>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</si>
  <si>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</si>
  <si>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</si>
  <si>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</si>
  <si>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</si>
  <si>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</si>
  <si>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</si>
  <si>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</si>
  <si>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</si>
  <si>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</si>
  <si>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</si>
  <si>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</si>
  <si>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</si>
  <si>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</si>
  <si>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</si>
  <si>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</si>
  <si>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</si>
  <si>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</si>
  <si>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</si>
  <si>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</si>
  <si>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</si>
  <si>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</si>
  <si>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</si>
  <si>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</si>
  <si>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</si>
  <si>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</si>
  <si>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</si>
  <si>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</si>
  <si>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</si>
  <si>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</si>
  <si>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</si>
  <si>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</si>
  <si>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</si>
  <si>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</si>
  <si>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</si>
  <si>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</si>
  <si>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</si>
  <si>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</si>
  <si>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</si>
  <si>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</si>
  <si>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</si>
  <si>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</si>
  <si>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</si>
  <si>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</si>
  <si>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</si>
  <si>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</si>
  <si>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</si>
  <si>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</si>
  <si>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</si>
  <si>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</si>
  <si>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</si>
  <si>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</si>
  <si>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</si>
  <si>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</si>
  <si>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</si>
  <si>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</si>
  <si>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</si>
  <si>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</si>
  <si>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</si>
  <si>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</si>
  <si>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</si>
  <si>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</si>
  <si>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</si>
  <si>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</si>
  <si>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</si>
  <si>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</si>
  <si>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</si>
  <si>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</si>
  <si>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</si>
  <si>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</si>
  <si>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</si>
  <si>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</si>
  <si>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</si>
  <si>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</si>
  <si>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</si>
  <si>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</si>
  <si>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</si>
  <si>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</si>
  <si>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</si>
  <si>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</si>
  <si>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</si>
  <si>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</si>
  <si>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</si>
  <si>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</si>
  <si>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</si>
  <si>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</si>
  <si>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</si>
  <si>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</si>
  <si>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</si>
  <si>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</si>
  <si>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</si>
  <si>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</si>
  <si>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</si>
  <si>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</si>
  <si>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</si>
  <si>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</si>
  <si>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</si>
  <si>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</si>
  <si>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</si>
  <si>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</si>
  <si>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</si>
  <si>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</si>
  <si>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</si>
  <si>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</si>
  <si>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</si>
  <si>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</si>
  <si>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</si>
  <si>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</si>
  <si>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</si>
  <si>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</si>
  <si>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</si>
  <si>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</si>
  <si>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</si>
  <si>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</si>
  <si>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</si>
  <si>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</si>
  <si>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</si>
  <si>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</si>
  <si>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</si>
  <si>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</si>
  <si>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</si>
  <si>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</si>
  <si>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</si>
  <si>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</si>
  <si>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</si>
  <si>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</si>
  <si>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</si>
  <si>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</si>
  <si>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</si>
  <si>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</si>
  <si>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</si>
  <si>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</si>
  <si>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</si>
  <si>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</si>
  <si>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</si>
  <si>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</si>
  <si>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</si>
  <si>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</si>
  <si>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</si>
  <si>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</si>
  <si>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</si>
  <si>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</si>
  <si>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</si>
  <si>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</si>
  <si>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</si>
  <si>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</si>
  <si>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</si>
  <si>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</si>
  <si>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</si>
  <si>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</si>
  <si>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</si>
  <si>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</si>
  <si>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</si>
  <si>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</si>
  <si>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</si>
  <si>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</si>
  <si>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</si>
  <si>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</si>
  <si>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</si>
  <si>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</si>
  <si>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</si>
  <si>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</si>
  <si>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</si>
  <si>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</si>
  <si>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</si>
  <si>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</si>
  <si>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</si>
  <si>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</si>
  <si>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</si>
  <si>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</si>
  <si>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</si>
  <si>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</si>
  <si>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</si>
  <si>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</si>
  <si>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</si>
  <si>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</si>
  <si>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</si>
  <si>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</si>
  <si>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</si>
  <si>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</si>
  <si>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</si>
  <si>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</si>
  <si>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</si>
  <si>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</si>
  <si>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</si>
  <si>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</si>
  <si>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</si>
  <si>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</si>
  <si>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</si>
  <si>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</si>
  <si>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</si>
  <si>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</si>
  <si>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</si>
  <si>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</si>
  <si>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</si>
  <si>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</si>
  <si>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</si>
  <si>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</si>
  <si>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</si>
  <si>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</si>
  <si>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</si>
  <si>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</si>
  <si>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</si>
  <si>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</si>
  <si>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</si>
  <si>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</si>
  <si>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</si>
  <si>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</si>
  <si>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</si>
  <si>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</si>
  <si>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</si>
  <si>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</si>
  <si>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</si>
  <si>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</si>
  <si>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</si>
  <si>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</si>
  <si>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</si>
  <si>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</si>
  <si>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</si>
  <si>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</si>
  <si>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</si>
  <si>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</si>
  <si>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</si>
  <si>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</si>
  <si>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</si>
  <si>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</si>
  <si>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</si>
  <si>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</si>
  <si>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</si>
  <si>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</si>
  <si>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</si>
  <si>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</si>
  <si>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</si>
  <si>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</si>
  <si>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</si>
  <si>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</si>
  <si>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</si>
  <si>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</si>
  <si>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</si>
  <si>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</si>
  <si>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</si>
  <si>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</si>
  <si>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</si>
  <si>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</si>
  <si>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</si>
  <si>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</si>
  <si>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</si>
  <si>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</si>
  <si>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</si>
  <si>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</si>
  <si>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</si>
  <si>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</si>
  <si>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</si>
  <si>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</si>
  <si>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</si>
  <si>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</si>
  <si>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</si>
  <si>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</si>
  <si>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</si>
  <si>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</si>
  <si>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</si>
  <si>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</si>
  <si>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</si>
  <si>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</si>
  <si>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</si>
  <si>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</si>
  <si>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</si>
  <si>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</si>
  <si>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</si>
  <si>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</si>
  <si>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</si>
  <si>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</si>
  <si>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</si>
  <si>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</si>
  <si>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</si>
  <si>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</si>
  <si>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</si>
  <si>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</si>
  <si>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</si>
  <si>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</si>
  <si>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</si>
  <si>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</si>
  <si>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</si>
  <si>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</si>
  <si>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</si>
  <si>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</si>
  <si>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</si>
  <si>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</si>
  <si>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</si>
  <si>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</si>
  <si>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</si>
  <si>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</si>
  <si>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</si>
  <si>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</si>
  <si>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</si>
  <si>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</si>
  <si>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</si>
  <si>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</si>
  <si>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</si>
  <si>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</si>
  <si>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</si>
  <si>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</si>
  <si>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</si>
  <si>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</si>
  <si>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</si>
  <si>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</si>
  <si>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</si>
  <si>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</si>
  <si>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</si>
  <si>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</si>
  <si>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</si>
  <si>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</si>
  <si>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</si>
  <si>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</si>
  <si>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</si>
  <si>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</si>
  <si>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</si>
  <si>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</si>
  <si>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</si>
  <si>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</si>
  <si>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</si>
  <si>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</si>
  <si>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</si>
  <si>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</si>
  <si>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</si>
  <si>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</si>
  <si>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</si>
  <si>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</si>
  <si>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</si>
  <si>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</si>
  <si>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</si>
  <si>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</si>
  <si>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</si>
  <si>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</si>
  <si>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</si>
  <si>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</si>
  <si>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</si>
  <si>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</si>
  <si>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</si>
  <si>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</si>
  <si>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</si>
  <si>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</si>
  <si>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</si>
  <si>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</si>
  <si>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</si>
  <si>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</si>
  <si>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</si>
  <si>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</si>
  <si>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</si>
  <si>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</si>
  <si>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</si>
  <si>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</si>
  <si>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</si>
  <si>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</si>
  <si>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</si>
  <si>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</si>
  <si>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</si>
  <si>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</si>
  <si>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</si>
  <si>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</si>
  <si>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</si>
  <si>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</si>
  <si>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</si>
  <si>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</si>
  <si>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</si>
  <si>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</si>
  <si>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</si>
  <si>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</si>
  <si>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</si>
  <si>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</si>
  <si>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</si>
  <si>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</si>
  <si>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</si>
  <si>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</si>
  <si>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</si>
  <si>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</si>
  <si>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</si>
  <si>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</si>
  <si>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</si>
  <si>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</si>
  <si>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</si>
  <si>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</si>
  <si>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</si>
  <si>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</si>
  <si>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</si>
  <si>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</si>
  <si>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</si>
  <si>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</si>
  <si>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</si>
  <si>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</si>
  <si>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</si>
  <si>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</si>
  <si>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</si>
  <si>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</si>
  <si>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</si>
  <si>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</si>
  <si>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</si>
  <si>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</si>
  <si>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</si>
  <si>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</si>
  <si>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</si>
  <si>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</si>
  <si>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</si>
  <si>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</si>
  <si>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</si>
  <si>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</si>
  <si>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</si>
  <si>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</si>
  <si>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</si>
  <si>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</si>
  <si>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</si>
  <si>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</si>
  <si>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</si>
  <si>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</si>
  <si>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</si>
  <si>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</si>
  <si>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</si>
  <si>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</si>
  <si>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</si>
  <si>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</si>
  <si>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</si>
  <si>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</si>
  <si>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</si>
  <si>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</si>
  <si>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</si>
  <si>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</si>
  <si>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</si>
  <si>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</si>
  <si>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</si>
  <si>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</si>
  <si>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</si>
  <si>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</si>
  <si>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</si>
  <si>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</si>
  <si>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</si>
  <si>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</si>
  <si>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</si>
  <si>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</si>
  <si>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</si>
  <si>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</si>
  <si>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</si>
  <si>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</si>
  <si>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</si>
  <si>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</si>
  <si>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</si>
  <si>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</si>
  <si>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</si>
  <si>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</si>
  <si>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</si>
  <si>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</si>
  <si>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</si>
  <si>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</si>
  <si>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</si>
  <si>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</si>
  <si>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</si>
  <si>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</si>
  <si>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</si>
  <si>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</si>
  <si>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</si>
  <si>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</si>
  <si>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</si>
  <si>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</si>
  <si>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</si>
  <si>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</si>
  <si>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</si>
  <si>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</si>
  <si>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</si>
  <si>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</si>
  <si>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</si>
  <si>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</si>
  <si>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</si>
  <si>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</si>
  <si>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</si>
  <si>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</si>
  <si>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</si>
  <si>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</si>
  <si>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</si>
  <si>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</si>
  <si>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</si>
  <si>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</si>
  <si>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</si>
  <si>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</si>
  <si>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</si>
  <si>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</si>
  <si>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</si>
  <si>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</si>
  <si>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</si>
  <si>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</si>
  <si>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</si>
  <si>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</si>
  <si>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</si>
  <si>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</si>
  <si>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</si>
  <si>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</si>
  <si>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</si>
  <si>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</si>
  <si>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</si>
  <si>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</si>
  <si>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</si>
  <si>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</si>
  <si>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</si>
  <si>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</si>
  <si>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</si>
  <si>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</si>
  <si>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</si>
  <si>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</si>
  <si>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</si>
  <si>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</si>
  <si>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</si>
  <si>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</si>
  <si>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</si>
  <si>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</si>
  <si>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</si>
  <si>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</si>
  <si>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</si>
  <si>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</si>
  <si>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</si>
  <si>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</si>
  <si>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</si>
  <si>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</si>
  <si>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</si>
  <si>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</si>
  <si>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</si>
  <si>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</si>
  <si>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</si>
  <si>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</si>
  <si>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</si>
  <si>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</si>
  <si>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</si>
  <si>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</si>
  <si>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</si>
  <si>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</si>
  <si>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</si>
  <si>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</si>
  <si>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</si>
  <si>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</si>
  <si>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</si>
  <si>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</si>
  <si>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</si>
  <si>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</si>
  <si>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</si>
  <si>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</si>
  <si>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</si>
  <si>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</si>
  <si>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</si>
  <si>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</si>
  <si>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</si>
  <si>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</si>
  <si>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</si>
  <si>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</si>
  <si>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</si>
  <si>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</si>
  <si>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</si>
  <si>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</si>
  <si>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</si>
  <si>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</si>
  <si>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</si>
  <si>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</si>
  <si>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</si>
  <si>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</si>
  <si>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</si>
  <si>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</si>
  <si>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</si>
  <si>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</si>
  <si>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</si>
  <si>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</si>
  <si>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</si>
  <si>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</si>
  <si>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</si>
  <si>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</si>
  <si>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</si>
  <si>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</si>
  <si>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</si>
  <si>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</si>
  <si>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</si>
  <si>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</si>
  <si>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</si>
  <si>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</si>
  <si>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</si>
  <si>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</si>
  <si>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</si>
  <si>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</si>
  <si>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</si>
  <si>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</si>
  <si>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</si>
  <si>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</si>
  <si>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</si>
  <si>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</si>
  <si>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</si>
  <si>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</si>
  <si>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</si>
  <si>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</si>
  <si>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</si>
  <si>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</si>
  <si>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</si>
  <si>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</si>
  <si>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</si>
  <si>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</si>
  <si>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</si>
  <si>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</si>
  <si>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</si>
  <si>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</si>
  <si>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</si>
  <si>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</si>
  <si>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</si>
  <si>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</si>
  <si>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</si>
  <si>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</si>
  <si>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</si>
  <si>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</si>
  <si>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</si>
  <si>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</si>
  <si>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</si>
  <si>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</si>
  <si>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</si>
  <si>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</si>
  <si>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</si>
  <si>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</si>
  <si>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</si>
  <si>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</si>
  <si>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</si>
  <si>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</si>
  <si>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</si>
  <si>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</si>
  <si>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</si>
  <si>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</si>
  <si>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</si>
  <si>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</si>
  <si>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</si>
  <si>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</si>
  <si>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</si>
  <si>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</si>
  <si>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</si>
  <si>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</si>
  <si>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</si>
  <si>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</si>
  <si>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</si>
  <si>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</si>
  <si>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</si>
  <si>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</si>
  <si>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</si>
  <si>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</si>
  <si>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</si>
  <si>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</si>
  <si>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</si>
  <si>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</si>
  <si>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</si>
  <si>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</si>
  <si>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</si>
  <si>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</si>
  <si>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</si>
  <si>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</si>
  <si>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</si>
  <si>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</si>
  <si>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</si>
  <si>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</si>
  <si>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</si>
  <si>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</si>
  <si>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</si>
  <si>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</si>
  <si>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</si>
  <si>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</si>
  <si>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</si>
  <si>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</si>
  <si>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</si>
  <si>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</si>
  <si>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</si>
  <si>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</si>
  <si>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</si>
  <si>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</si>
  <si>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</si>
  <si>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</si>
  <si>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</si>
  <si>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</si>
  <si>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</si>
  <si>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</si>
  <si>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</si>
  <si>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</si>
  <si>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</si>
  <si>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</si>
  <si>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</si>
  <si>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</si>
  <si>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</si>
  <si>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</si>
  <si>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</si>
  <si>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</si>
  <si>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</si>
  <si>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</si>
  <si>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</si>
  <si>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</si>
  <si>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</si>
  <si>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</si>
  <si>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</si>
  <si>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</si>
  <si>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</si>
  <si>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</si>
  <si>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</si>
  <si>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</si>
  <si>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</si>
  <si>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</si>
  <si>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</si>
  <si>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</si>
  <si>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</si>
  <si>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</si>
  <si>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</si>
  <si>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</si>
  <si>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</si>
  <si>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</si>
  <si>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</si>
  <si>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</si>
  <si>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</si>
  <si>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</si>
  <si>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</si>
  <si>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</si>
  <si>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</si>
  <si>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</si>
  <si>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</si>
  <si>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</si>
  <si>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</si>
  <si>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</si>
  <si>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</si>
  <si>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</si>
  <si>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</si>
  <si>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</si>
  <si>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</si>
  <si>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</si>
  <si>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</si>
  <si>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</si>
  <si>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</si>
  <si>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</si>
  <si>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</si>
  <si>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</si>
  <si>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</si>
  <si>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</si>
  <si>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</si>
  <si>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</si>
  <si>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</si>
  <si>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</si>
  <si>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</si>
  <si>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</si>
  <si>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</si>
  <si>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</si>
  <si>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</si>
  <si>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</si>
  <si>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</si>
  <si>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</si>
  <si>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</si>
  <si>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</si>
  <si>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</si>
  <si>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</si>
  <si>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</si>
  <si>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</si>
  <si>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</si>
  <si>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</si>
  <si>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</si>
  <si>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</si>
  <si>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</si>
  <si>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</si>
  <si>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</si>
  <si>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</si>
  <si>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</si>
  <si>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</si>
  <si>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</si>
  <si>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</si>
  <si>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</si>
  <si>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</si>
  <si>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</si>
  <si>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</si>
  <si>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</si>
  <si>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</si>
  <si>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</si>
  <si>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</si>
  <si>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</si>
  <si>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</si>
  <si>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</si>
  <si>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</si>
  <si>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</si>
  <si>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</si>
  <si>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</si>
  <si>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</si>
  <si>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</si>
  <si>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</si>
  <si>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</si>
  <si>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</si>
  <si>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</si>
  <si>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</si>
  <si>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</si>
  <si>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</si>
  <si>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</si>
  <si>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</si>
  <si>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</si>
  <si>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</si>
  <si>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</si>
  <si>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</si>
  <si>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</si>
  <si>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</si>
  <si>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</si>
  <si>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</si>
  <si>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</si>
  <si>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</si>
  <si>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</si>
  <si>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</si>
  <si>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</si>
  <si>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</si>
  <si>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</si>
  <si>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</si>
  <si>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</si>
  <si>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</si>
  <si>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</si>
  <si>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</si>
  <si>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</si>
  <si>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</si>
  <si>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</si>
  <si>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</si>
  <si>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</si>
  <si>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</si>
  <si>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</si>
  <si>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</si>
  <si>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</si>
  <si>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</si>
  <si>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</si>
  <si>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</si>
  <si>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</si>
  <si>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</si>
  <si>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</si>
  <si>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</si>
  <si>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</si>
  <si>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</si>
  <si>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</si>
  <si>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</si>
  <si>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</si>
  <si>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</si>
  <si>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</si>
  <si>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</si>
  <si>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</si>
  <si>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</si>
  <si>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</si>
  <si>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</si>
  <si>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</si>
  <si>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</si>
  <si>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</si>
  <si>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</si>
  <si>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</si>
  <si>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</si>
  <si>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</si>
  <si>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</si>
  <si>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</si>
  <si>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</si>
  <si>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</si>
  <si>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</si>
  <si>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</si>
  <si>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</si>
  <si>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</si>
  <si>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</si>
  <si>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</si>
  <si>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</si>
  <si>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</si>
  <si>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</si>
  <si>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</si>
  <si>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</si>
  <si>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</si>
  <si>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</si>
  <si>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</si>
  <si>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</si>
  <si>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</si>
  <si>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</si>
  <si>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</si>
  <si>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</si>
  <si>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</si>
  <si>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</si>
  <si>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</si>
  <si>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</si>
  <si>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</si>
  <si>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</si>
  <si>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</si>
  <si>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</si>
  <si>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</si>
  <si>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</si>
  <si>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</si>
  <si>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</si>
  <si>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</si>
  <si>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</si>
  <si>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</si>
  <si>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</si>
  <si>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</si>
  <si>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</si>
  <si>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</si>
  <si>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</si>
  <si>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</si>
  <si>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</si>
  <si>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</si>
  <si>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</si>
  <si>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</si>
  <si>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</si>
  <si>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</si>
  <si>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</si>
  <si>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</si>
  <si>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</si>
  <si>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</si>
  <si>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</si>
  <si>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</si>
  <si>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</si>
  <si>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</si>
  <si>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</si>
  <si>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</si>
  <si>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</si>
  <si>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</si>
  <si>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</si>
  <si>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</si>
  <si>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</si>
  <si>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</si>
  <si>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</si>
  <si>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</si>
  <si>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</si>
  <si>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</si>
  <si>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</si>
  <si>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</si>
  <si>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</si>
  <si>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</si>
  <si>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</si>
  <si>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</si>
  <si>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</si>
  <si>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</si>
  <si>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</si>
  <si>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</si>
  <si>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</si>
  <si>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</si>
  <si>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</si>
  <si>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</si>
  <si>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</si>
  <si>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</si>
  <si>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</si>
  <si>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</si>
  <si>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</si>
  <si>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</si>
  <si>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</si>
  <si>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</si>
  <si>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</si>
  <si>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</si>
  <si>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</si>
  <si>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</si>
  <si>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</si>
  <si>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</si>
  <si>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</si>
  <si>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</si>
  <si>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</si>
  <si>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</si>
  <si>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</si>
  <si>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</si>
  <si>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</si>
  <si>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</si>
  <si>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</si>
  <si>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</si>
  <si>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</si>
  <si>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</si>
  <si>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</si>
  <si>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</si>
  <si>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</si>
  <si>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</si>
  <si>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</si>
  <si>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</si>
  <si>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</si>
  <si>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</si>
  <si>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</si>
  <si>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</si>
  <si>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</si>
  <si>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</si>
  <si>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</si>
  <si>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</si>
  <si>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</si>
  <si>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</si>
  <si>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</si>
  <si>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</si>
  <si>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</si>
  <si>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</si>
  <si>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</si>
  <si>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</si>
  <si>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</si>
  <si>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</si>
  <si>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</si>
  <si>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</si>
  <si>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</si>
  <si>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</si>
  <si>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</si>
  <si>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</si>
  <si>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</si>
  <si>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</si>
  <si>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</si>
  <si>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</si>
  <si>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</si>
  <si>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</si>
  <si>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</si>
  <si>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</si>
  <si>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</si>
  <si>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</si>
  <si>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</si>
  <si>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</si>
  <si>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</si>
  <si>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</si>
  <si>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</si>
  <si>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</si>
  <si>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</si>
  <si>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</si>
  <si>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</si>
  <si>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</si>
  <si>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</si>
  <si>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</si>
  <si>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</si>
  <si>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</si>
  <si>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</si>
  <si>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</si>
  <si>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</si>
  <si>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</si>
  <si>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</si>
  <si>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</si>
  <si>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</si>
  <si>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</si>
  <si>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</si>
  <si>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</si>
  <si>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</si>
  <si>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</si>
  <si>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</si>
  <si>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</si>
  <si>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</si>
  <si>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</si>
  <si>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</si>
  <si>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</si>
  <si>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</si>
  <si>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</si>
  <si>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</si>
  <si>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</si>
  <si>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</si>
  <si>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</si>
  <si>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</si>
  <si>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</si>
  <si>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</si>
  <si>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</si>
  <si>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</si>
  <si>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</si>
  <si>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</si>
  <si>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</si>
  <si>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</si>
  <si>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</si>
  <si>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</si>
  <si>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</si>
  <si>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</si>
  <si>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</si>
  <si>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</si>
  <si>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</si>
  <si>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</si>
  <si>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</si>
  <si>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</si>
  <si>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</si>
  <si>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</si>
  <si>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</si>
  <si>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</si>
  <si>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</si>
  <si>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</si>
  <si>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</si>
  <si>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</si>
  <si>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</si>
  <si>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</si>
  <si>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</si>
  <si>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</si>
  <si>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</si>
  <si>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</si>
  <si>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</si>
  <si>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</si>
  <si>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</si>
  <si>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</si>
  <si>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</si>
  <si>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</si>
  <si>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</si>
  <si>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</si>
  <si>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</si>
  <si>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</si>
  <si>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</si>
  <si>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</si>
  <si>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</si>
  <si>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</si>
  <si>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</si>
  <si>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</si>
  <si>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</si>
  <si>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</si>
  <si>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</si>
  <si>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</si>
  <si>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</si>
  <si>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</si>
  <si>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</si>
  <si>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</si>
  <si>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</si>
  <si>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</si>
  <si>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</si>
  <si>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</si>
  <si>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</si>
  <si>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</si>
  <si>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</si>
  <si>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</si>
  <si>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</si>
  <si>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</si>
  <si>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</si>
  <si>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</si>
  <si>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</si>
  <si>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</si>
  <si>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</si>
  <si>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</si>
  <si>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</si>
  <si>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</si>
  <si>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</si>
  <si>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</si>
  <si>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</si>
  <si>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</si>
  <si>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</si>
  <si>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</si>
  <si>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</si>
  <si>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</si>
  <si>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</si>
  <si>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</si>
  <si>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</si>
  <si>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</si>
  <si>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</si>
  <si>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</si>
  <si>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</si>
  <si>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</si>
  <si>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</si>
  <si>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</si>
  <si>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</si>
  <si>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</si>
  <si>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</si>
  <si>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</si>
  <si>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</si>
  <si>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</si>
  <si>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</si>
  <si>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</si>
  <si>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</si>
  <si>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</si>
  <si>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</si>
  <si>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</si>
  <si>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</si>
  <si>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</si>
  <si>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</si>
  <si>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</si>
  <si>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</si>
  <si>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</si>
  <si>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</si>
  <si>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</si>
  <si>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</si>
  <si>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</si>
  <si>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</si>
  <si>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</si>
  <si>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</si>
  <si>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</si>
  <si>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</si>
  <si>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</si>
  <si>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</si>
  <si>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</si>
  <si>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</si>
  <si>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</si>
  <si>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</si>
  <si>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</si>
  <si>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</si>
  <si>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</si>
  <si>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</si>
  <si>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</si>
  <si>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</si>
  <si>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</si>
  <si>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</si>
  <si>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</si>
  <si>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</si>
  <si>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</si>
  <si>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</si>
  <si>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</si>
  <si>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</si>
  <si>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</si>
  <si>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</si>
  <si>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</si>
  <si>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</si>
  <si>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</si>
  <si>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</si>
  <si>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</si>
  <si>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</si>
  <si>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</si>
  <si>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</si>
  <si>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</si>
  <si>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</si>
  <si>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</si>
  <si>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</si>
  <si>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</si>
  <si>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</si>
  <si>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</si>
  <si>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</si>
  <si>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</si>
  <si>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</si>
  <si>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</si>
  <si>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</si>
  <si>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</si>
  <si>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</si>
  <si>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</si>
  <si>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</si>
  <si>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</si>
  <si>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</si>
  <si>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</si>
  <si>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</si>
  <si>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</si>
  <si>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</si>
  <si>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</si>
  <si>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</si>
  <si>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</si>
  <si>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</si>
  <si>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</si>
  <si>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</si>
  <si>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</si>
  <si>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</si>
  <si>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</si>
  <si>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</si>
  <si>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</si>
  <si>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</si>
  <si>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</si>
  <si>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</si>
  <si>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</si>
  <si>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</si>
  <si>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</si>
  <si>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</si>
  <si>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</si>
  <si>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</si>
  <si>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</si>
  <si>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</si>
  <si>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</si>
  <si>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</si>
  <si>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</si>
  <si>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</si>
  <si>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</si>
  <si>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</si>
  <si>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</si>
  <si>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</si>
  <si>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</si>
  <si>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</si>
  <si>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</si>
  <si>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</si>
  <si>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</si>
  <si>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</si>
  <si>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</si>
  <si>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</si>
  <si>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</si>
  <si>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</si>
  <si>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</si>
  <si>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</si>
  <si>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</si>
  <si>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</si>
  <si>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</si>
  <si>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</si>
  <si>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</si>
  <si>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</si>
  <si>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</si>
  <si>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</si>
  <si>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</si>
  <si>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</si>
  <si>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</si>
  <si>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</si>
  <si>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</si>
  <si>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</si>
  <si>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</si>
  <si>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</si>
  <si>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</si>
  <si>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</si>
  <si>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</si>
  <si>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</si>
  <si>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</si>
  <si>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</si>
  <si>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</si>
  <si>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</si>
  <si>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</si>
  <si>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</si>
  <si>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</si>
  <si>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</si>
  <si>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</si>
  <si>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</si>
  <si>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</si>
  <si>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</si>
  <si>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</si>
  <si>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</si>
  <si>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</si>
  <si>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</si>
  <si>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</si>
  <si>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</si>
  <si>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</si>
  <si>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</si>
  <si>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</si>
  <si>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</si>
  <si>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</si>
  <si>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</si>
  <si>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</si>
  <si>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</si>
  <si>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</si>
  <si>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</si>
  <si>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</si>
  <si>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</si>
  <si>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</si>
  <si>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</si>
  <si>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</si>
  <si>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</si>
  <si>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</si>
  <si>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</si>
  <si>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</si>
  <si>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</si>
  <si>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</si>
  <si>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</si>
  <si>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</si>
  <si>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</si>
  <si>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</si>
  <si>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</si>
  <si>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</si>
  <si>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</si>
  <si>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</si>
  <si>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</si>
  <si>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</si>
  <si>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</si>
  <si>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</si>
  <si>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</si>
  <si>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</si>
  <si>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</si>
  <si>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</si>
  <si>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</si>
  <si>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</si>
  <si>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</si>
  <si>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</si>
  <si>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</si>
  <si>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</si>
  <si>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</si>
  <si>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</si>
  <si>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</si>
  <si>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</si>
  <si>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</si>
  <si>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</si>
  <si>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</si>
  <si>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</si>
  <si>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</si>
  <si>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</si>
  <si>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</si>
  <si>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</si>
  <si>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</si>
  <si>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</si>
  <si>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</si>
  <si>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</si>
  <si>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</si>
  <si>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</si>
  <si>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</si>
  <si>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</si>
  <si>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</si>
  <si>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</si>
  <si>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</si>
  <si>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</si>
  <si>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</si>
  <si>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</si>
  <si>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</si>
  <si>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</si>
  <si>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</si>
  <si>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</si>
  <si>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</si>
  <si>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</si>
  <si>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</si>
  <si>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</si>
  <si>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</si>
  <si>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</si>
  <si>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</si>
  <si>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</si>
  <si>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</si>
  <si>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</si>
  <si>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</si>
  <si>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</si>
  <si>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</si>
  <si>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</si>
  <si>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</si>
  <si>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</si>
  <si>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</si>
  <si>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</si>
  <si>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</si>
  <si>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</si>
  <si>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</si>
  <si>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</si>
  <si>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</si>
  <si>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</si>
  <si>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</si>
  <si>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</si>
  <si>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</si>
  <si>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</si>
  <si>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</si>
  <si>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</si>
  <si>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</si>
  <si>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</si>
  <si>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</si>
  <si>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</si>
  <si>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</si>
  <si>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</si>
  <si>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</si>
  <si>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</si>
  <si>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</si>
  <si>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</si>
  <si>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</si>
  <si>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</si>
  <si>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</si>
  <si>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</si>
  <si>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</si>
  <si>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</si>
  <si>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</si>
  <si>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</si>
  <si>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</si>
  <si>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</si>
  <si>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</si>
  <si>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</si>
  <si>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</si>
  <si>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</si>
  <si>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</si>
  <si>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</si>
  <si>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</si>
  <si>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</si>
  <si>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</si>
  <si>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</si>
  <si>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</si>
  <si>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</si>
  <si>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</si>
  <si>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</si>
  <si>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</si>
  <si>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</si>
  <si>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</si>
  <si>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</si>
  <si>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</si>
  <si>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</si>
  <si>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</si>
  <si>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</si>
  <si>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</si>
  <si>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</si>
  <si>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</si>
  <si>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</si>
  <si>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</si>
  <si>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</si>
  <si>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</si>
  <si>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</si>
  <si>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</si>
  <si>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</si>
  <si>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</si>
  <si>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</si>
  <si>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</si>
  <si>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</si>
  <si>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</si>
  <si>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</si>
  <si>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</si>
  <si>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</si>
  <si>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</si>
  <si>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</si>
  <si>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</si>
  <si>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</si>
  <si>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</si>
  <si>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</si>
  <si>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</si>
  <si>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</si>
  <si>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</si>
  <si>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</si>
  <si>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</si>
  <si>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</si>
  <si>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</si>
  <si>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</si>
  <si>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</si>
  <si>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</si>
  <si>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</si>
  <si>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</si>
  <si>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</si>
  <si>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</si>
  <si>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</si>
  <si>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</si>
  <si>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</si>
  <si>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</si>
  <si>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</si>
  <si>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</si>
  <si>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</si>
  <si>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</si>
  <si>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</si>
  <si>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</si>
  <si>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</si>
  <si>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</si>
  <si>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</si>
  <si>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</si>
  <si>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</si>
  <si>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</si>
  <si>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</si>
  <si>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</si>
  <si>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</si>
  <si>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</si>
  <si>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</si>
  <si>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</si>
  <si>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</si>
  <si>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</si>
  <si>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</si>
  <si>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</si>
  <si>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</si>
  <si>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</si>
  <si>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</si>
  <si>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</si>
  <si>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</si>
  <si>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</si>
  <si>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</si>
  <si>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</si>
  <si>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</si>
  <si>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</si>
  <si>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</si>
  <si>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</si>
  <si>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</si>
  <si>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</si>
  <si>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</si>
  <si>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</si>
  <si>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</si>
  <si>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</si>
  <si>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</si>
  <si>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</si>
  <si>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</si>
  <si>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</si>
  <si>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</si>
  <si>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</si>
  <si>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</si>
  <si>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</si>
  <si>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</si>
  <si>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</si>
  <si>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</si>
  <si>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</si>
  <si>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</si>
  <si>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</si>
  <si>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</si>
  <si>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</si>
  <si>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</si>
  <si>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</si>
  <si>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</si>
  <si>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</si>
  <si>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</si>
  <si>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</si>
  <si>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</si>
  <si>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</si>
  <si>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</si>
  <si>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</si>
  <si>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</si>
  <si>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</si>
  <si>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</si>
  <si>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</si>
  <si>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</si>
  <si>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</si>
  <si>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</si>
  <si>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</si>
  <si>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</si>
  <si>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</si>
  <si>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</si>
  <si>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</si>
  <si>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</si>
  <si>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</si>
  <si>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</si>
  <si>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</si>
  <si>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</si>
  <si>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</si>
  <si>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</si>
  <si>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</si>
  <si>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</si>
  <si>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</si>
  <si>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</si>
  <si>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</si>
  <si>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</si>
  <si>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</si>
  <si>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</si>
  <si>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</si>
  <si>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</si>
  <si>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</si>
  <si>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</si>
  <si>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</si>
  <si>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</si>
  <si>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</si>
  <si>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</si>
  <si>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</si>
  <si>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</si>
  <si>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</si>
  <si>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</si>
  <si>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</si>
  <si>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</si>
  <si>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</si>
  <si>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</si>
  <si>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</si>
  <si>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</si>
  <si>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</si>
  <si>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</si>
  <si>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</si>
  <si>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</si>
  <si>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</si>
  <si>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</si>
  <si>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</si>
  <si>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</si>
  <si>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</si>
  <si>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</si>
  <si>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</si>
  <si>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</si>
  <si>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</si>
  <si>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</si>
  <si>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</si>
  <si>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</si>
  <si>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</si>
  <si>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</si>
  <si>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</si>
  <si>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</si>
  <si>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</si>
  <si>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</si>
  <si>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</si>
  <si>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</si>
  <si>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</si>
  <si>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</si>
  <si>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</si>
  <si>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</si>
  <si>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</si>
  <si>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</si>
  <si>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</si>
  <si>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</si>
  <si>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</si>
  <si>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</si>
  <si>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</si>
  <si>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</si>
  <si>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</si>
  <si>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</si>
  <si>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</si>
  <si>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</si>
  <si>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</si>
  <si>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</si>
  <si>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</si>
  <si>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</si>
  <si>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</si>
  <si>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</si>
  <si>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</si>
  <si>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</si>
  <si>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</si>
  <si>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</si>
  <si>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</si>
  <si>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</si>
  <si>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</si>
  <si>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</si>
  <si>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</si>
  <si>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</si>
  <si>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</si>
  <si>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</si>
  <si>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</si>
  <si>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</si>
  <si>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</si>
  <si>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</si>
  <si>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</si>
  <si>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</si>
  <si>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</si>
  <si>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</si>
  <si>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</si>
  <si>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</si>
  <si>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</si>
  <si>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</si>
  <si>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</si>
  <si>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</si>
  <si>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</si>
  <si>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</si>
  <si>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</si>
  <si>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</si>
  <si>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</si>
  <si>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</si>
  <si>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</si>
  <si>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</si>
  <si>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</si>
  <si>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</si>
  <si>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</si>
  <si>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</si>
  <si>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</si>
  <si>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</si>
  <si>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</si>
  <si>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</si>
  <si>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</si>
  <si>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</si>
  <si>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</si>
  <si>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</si>
  <si>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</si>
  <si>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</si>
  <si>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</si>
  <si>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</si>
  <si>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</si>
  <si>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</si>
  <si>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</si>
  <si>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</si>
  <si>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</si>
  <si>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</si>
  <si>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</si>
  <si>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</si>
  <si>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</si>
  <si>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</si>
  <si>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</si>
  <si>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</si>
  <si>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</si>
  <si>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</si>
  <si>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</si>
  <si>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</si>
  <si>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</si>
  <si>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</si>
  <si>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</si>
  <si>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</si>
  <si>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</si>
  <si>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</si>
  <si>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</si>
  <si>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</si>
  <si>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</si>
  <si>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</si>
  <si>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</si>
  <si>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</si>
  <si>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</si>
  <si>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</si>
  <si>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</si>
  <si>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</si>
  <si>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</si>
  <si>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</si>
  <si>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</si>
  <si>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</si>
  <si>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</si>
  <si>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</si>
  <si>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</si>
  <si>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</si>
  <si>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</si>
  <si>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</si>
  <si>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</si>
  <si>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</si>
  <si>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</si>
  <si>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</si>
  <si>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</si>
  <si>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</si>
  <si>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</si>
  <si>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</si>
  <si>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</si>
  <si>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</si>
  <si>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</si>
  <si>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</si>
  <si>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</si>
  <si>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</si>
  <si>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</si>
  <si>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</si>
  <si>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</si>
  <si>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</si>
  <si>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</si>
  <si>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</si>
  <si>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</si>
  <si>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</si>
  <si>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</si>
  <si>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</si>
  <si>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</si>
  <si>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</si>
  <si>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</si>
  <si>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</si>
  <si>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</si>
  <si>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</si>
  <si>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</si>
  <si>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</si>
  <si>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</si>
  <si>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</si>
  <si>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</si>
  <si>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</si>
  <si>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</si>
  <si>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</si>
  <si>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</si>
  <si>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</si>
  <si>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</si>
  <si>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</si>
  <si>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</si>
  <si>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</si>
  <si>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</si>
  <si>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</si>
  <si>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</si>
  <si>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</si>
  <si>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</si>
  <si>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</si>
  <si>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</si>
  <si>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</si>
  <si>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</si>
  <si>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</si>
  <si>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</si>
  <si>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</si>
  <si>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</si>
  <si>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</si>
  <si>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</si>
  <si>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</si>
  <si>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</si>
  <si>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</si>
  <si>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</si>
  <si>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</si>
  <si>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</si>
  <si>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</si>
  <si>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</si>
  <si>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</si>
  <si>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</si>
  <si>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</si>
  <si>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</si>
  <si>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</si>
  <si>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</si>
  <si>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</si>
  <si>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</si>
  <si>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</si>
  <si>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</si>
  <si>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</si>
  <si>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</si>
  <si>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</si>
  <si>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</si>
  <si>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</si>
  <si>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</si>
  <si>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</si>
  <si>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</si>
  <si>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</si>
  <si>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</si>
  <si>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</si>
  <si>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</si>
  <si>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</si>
  <si>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</si>
  <si>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</si>
  <si>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</si>
  <si>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</si>
  <si>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</si>
  <si>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</si>
  <si>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</si>
  <si>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</si>
  <si>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</si>
  <si>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</si>
  <si>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</si>
  <si>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</si>
  <si>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</si>
  <si>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</si>
  <si>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</si>
  <si>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</si>
  <si>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</si>
  <si>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</si>
  <si>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</si>
  <si>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</si>
  <si>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</si>
  <si>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</si>
  <si>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</si>
  <si>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</si>
  <si>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</si>
  <si>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</si>
  <si>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</si>
  <si>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</si>
  <si>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</si>
  <si>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</si>
  <si>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</si>
  <si>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</si>
  <si>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</si>
  <si>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</si>
  <si>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</si>
  <si>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</si>
  <si>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</si>
  <si>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</si>
  <si>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</si>
  <si>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</si>
  <si>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</si>
  <si>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</si>
  <si>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</si>
  <si>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</si>
  <si>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</si>
  <si>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</si>
  <si>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</si>
  <si>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</si>
  <si>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</si>
  <si>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</si>
  <si>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</si>
  <si>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</si>
  <si>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</si>
  <si>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</si>
  <si>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</si>
  <si>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</si>
  <si>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</si>
  <si>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</si>
  <si>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</si>
  <si>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</si>
  <si>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</si>
  <si>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</si>
  <si>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</si>
  <si>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</si>
  <si>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</si>
  <si>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</si>
  <si>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</si>
  <si>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</si>
  <si>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</si>
  <si>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</si>
  <si>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</si>
  <si>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</si>
  <si>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</si>
  <si>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</si>
  <si>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</si>
  <si>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</si>
  <si>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</si>
  <si>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</si>
  <si>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</si>
  <si>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</si>
  <si>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</si>
  <si>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</si>
  <si>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</si>
  <si>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</si>
  <si>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</si>
  <si>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</si>
  <si>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</si>
  <si>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</si>
  <si>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</si>
  <si>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</si>
  <si>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</si>
  <si>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</si>
  <si>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</si>
  <si>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</si>
  <si>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</si>
  <si>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</si>
  <si>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</si>
  <si>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</si>
  <si>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</si>
  <si>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</si>
  <si>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</si>
  <si>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</si>
  <si>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</si>
  <si>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</si>
  <si>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</si>
  <si>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</si>
  <si>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</si>
  <si>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</si>
  <si>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</si>
  <si>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</si>
  <si>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</si>
  <si>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</si>
  <si>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</si>
  <si>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</si>
  <si>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</si>
  <si>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</si>
  <si>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</si>
  <si>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</si>
  <si>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</si>
  <si>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</si>
  <si>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</si>
  <si>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</si>
  <si>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</si>
  <si>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</si>
  <si>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</si>
  <si>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</si>
  <si>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</si>
  <si>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</si>
  <si>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</si>
  <si>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</si>
  <si>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</si>
  <si>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</si>
  <si>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</si>
  <si>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</si>
  <si>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</si>
  <si>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</si>
  <si>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</si>
  <si>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</si>
  <si>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</si>
  <si>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</si>
  <si>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</si>
  <si>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</si>
  <si>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</si>
  <si>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</si>
  <si>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</si>
  <si>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</si>
  <si>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</si>
  <si>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</si>
  <si>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</si>
  <si>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</si>
  <si>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</si>
  <si>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</si>
  <si>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</si>
  <si>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</si>
  <si>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</si>
  <si>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</si>
  <si>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</si>
  <si>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</si>
  <si>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</si>
  <si>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</si>
  <si>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</si>
  <si>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</si>
  <si>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</si>
  <si>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</si>
  <si>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</si>
  <si>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</si>
  <si>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</si>
  <si>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</si>
  <si>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</si>
  <si>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</si>
  <si>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</si>
  <si>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</si>
  <si>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</si>
  <si>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</si>
  <si>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</si>
  <si>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</si>
  <si>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</si>
  <si>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</si>
  <si>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</si>
  <si>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</si>
  <si>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</si>
  <si>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</si>
  <si>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</si>
  <si>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</si>
  <si>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</si>
  <si>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</si>
  <si>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</si>
  <si>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</si>
  <si>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</si>
  <si>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</si>
  <si>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</si>
  <si>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</si>
  <si>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</si>
  <si>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</si>
  <si>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</si>
  <si>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</si>
  <si>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</si>
  <si>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</si>
  <si>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</si>
  <si>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</si>
  <si>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</si>
  <si>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</si>
  <si>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</si>
  <si>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</si>
  <si>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</si>
  <si>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</si>
  <si>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</si>
  <si>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</si>
  <si>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</si>
  <si>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</si>
  <si>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</si>
  <si>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</si>
  <si>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</si>
  <si>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</si>
  <si>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</si>
  <si>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</si>
  <si>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</si>
  <si>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</si>
  <si>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</si>
  <si>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</si>
  <si>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</si>
  <si>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</si>
  <si>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</si>
  <si>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</si>
  <si>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</si>
  <si>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</si>
  <si>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</si>
  <si>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</si>
  <si>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</si>
  <si>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</si>
  <si>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</si>
  <si>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</si>
  <si>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</si>
  <si>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</si>
  <si>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</si>
  <si>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</si>
  <si>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</si>
  <si>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</si>
  <si>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</si>
  <si>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</si>
  <si>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</si>
  <si>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</si>
  <si>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</si>
  <si>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</si>
  <si>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</si>
  <si>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</si>
  <si>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</si>
  <si>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</si>
  <si>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</si>
  <si>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</si>
  <si>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</si>
  <si>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</si>
  <si>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</si>
  <si>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</si>
  <si>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</si>
  <si>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</si>
  <si>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</si>
  <si>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</si>
  <si>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</si>
  <si>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</si>
  <si>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</si>
  <si>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</si>
  <si>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</si>
  <si>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</si>
  <si>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</si>
  <si>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</si>
  <si>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</si>
  <si>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</si>
  <si>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</si>
  <si>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</si>
  <si>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</si>
  <si>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</si>
  <si>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</si>
  <si>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</si>
  <si>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</si>
  <si>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</si>
  <si>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</si>
  <si>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</si>
  <si>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</si>
  <si>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</si>
  <si>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</si>
  <si>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</si>
  <si>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</si>
  <si>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</si>
  <si>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</si>
  <si>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</si>
  <si>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</si>
  <si>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</si>
  <si>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</si>
  <si>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</si>
  <si>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</si>
  <si>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</si>
  <si>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</si>
  <si>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</si>
  <si>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</si>
  <si>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</si>
  <si>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</si>
  <si>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</si>
  <si>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</si>
  <si>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</si>
  <si>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</si>
  <si>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</si>
  <si>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</si>
  <si>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</si>
  <si>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</si>
  <si>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</si>
  <si>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</si>
  <si>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</si>
  <si>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</si>
  <si>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</si>
  <si>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</si>
  <si>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</si>
  <si>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</si>
  <si>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</si>
  <si>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</si>
  <si>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</si>
  <si>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</si>
  <si>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</si>
  <si>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</si>
  <si>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</si>
  <si>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</si>
  <si>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</si>
  <si>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</si>
  <si>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</si>
  <si>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</si>
  <si>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</si>
  <si>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</si>
  <si>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</si>
  <si>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</si>
  <si>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</si>
  <si>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</si>
  <si>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</si>
  <si>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</si>
  <si>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</si>
  <si>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</si>
  <si>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</si>
  <si>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</si>
  <si>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</si>
  <si>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</si>
  <si>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</si>
  <si>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</si>
  <si>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</si>
  <si>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</si>
  <si>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</si>
  <si>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</si>
  <si>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</si>
  <si>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</si>
  <si>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</si>
  <si>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</si>
  <si>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</si>
  <si>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</si>
  <si>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</si>
  <si>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</si>
  <si>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</si>
  <si>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</si>
  <si>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</si>
  <si>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</si>
  <si>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</si>
  <si>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</si>
  <si>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</si>
  <si>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</si>
  <si>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</si>
  <si>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</si>
  <si>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</si>
  <si>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</si>
  <si>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</si>
  <si>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</si>
  <si>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</si>
  <si>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</si>
  <si>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</si>
  <si>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</si>
  <si>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</si>
  <si>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</si>
  <si>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</si>
  <si>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</si>
  <si>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</si>
  <si>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</si>
  <si>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</si>
  <si>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</si>
  <si>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</si>
  <si>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</si>
  <si>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</si>
  <si>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</si>
  <si>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</si>
  <si>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</si>
  <si>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</si>
  <si>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</si>
  <si>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</si>
  <si>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</si>
  <si>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</si>
  <si>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</si>
  <si>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</si>
  <si>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</si>
  <si>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</si>
  <si>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</si>
  <si>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</si>
  <si>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</si>
  <si>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</si>
  <si>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</si>
  <si>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</si>
  <si>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</si>
  <si>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</si>
  <si>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</si>
  <si>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</si>
  <si>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</si>
  <si>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</si>
  <si>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</si>
  <si>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</si>
  <si>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</si>
  <si>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</si>
  <si>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</si>
  <si>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</si>
  <si>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</si>
  <si>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</si>
  <si>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</si>
  <si>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</si>
  <si>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</si>
  <si>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</si>
  <si>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</si>
  <si>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</si>
  <si>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</si>
  <si>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</si>
  <si>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</si>
  <si>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</si>
  <si>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</si>
  <si>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</si>
  <si>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</si>
  <si>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</si>
  <si>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</si>
  <si>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</si>
  <si>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</si>
  <si>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</si>
  <si>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</si>
  <si>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</si>
  <si>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</si>
  <si>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</si>
  <si>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</si>
  <si>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</si>
  <si>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</si>
  <si>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</si>
  <si>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</si>
  <si>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</si>
  <si>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</si>
  <si>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</si>
  <si>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</si>
  <si>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</si>
  <si>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</si>
  <si>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</si>
  <si>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</si>
  <si>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</si>
  <si>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</si>
  <si>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</si>
  <si>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</si>
  <si>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</si>
  <si>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</si>
  <si>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</si>
  <si>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</si>
  <si>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</si>
  <si>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</si>
  <si>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</si>
  <si>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</si>
  <si>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</si>
  <si>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</si>
  <si>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</si>
  <si>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</si>
  <si>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</si>
  <si>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</si>
  <si>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</si>
  <si>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</si>
  <si>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</si>
  <si>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</si>
  <si>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</si>
  <si>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</si>
  <si>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</si>
  <si>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</si>
  <si>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</si>
  <si>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</si>
  <si>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</si>
  <si>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</si>
  <si>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</si>
  <si>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</si>
  <si>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</si>
  <si>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</si>
  <si>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</si>
  <si>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</si>
  <si>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</si>
  <si>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</si>
  <si>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</si>
  <si>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</si>
  <si>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</si>
  <si>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</si>
  <si>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</si>
  <si>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</si>
  <si>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</si>
  <si>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</si>
  <si>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</si>
  <si>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</si>
  <si>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</si>
  <si>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</si>
  <si>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</si>
  <si>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</si>
  <si>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</si>
  <si>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</si>
  <si>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</si>
  <si>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</si>
  <si>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</si>
  <si>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</si>
  <si>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</si>
  <si>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</si>
  <si>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</si>
  <si>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</si>
  <si>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</si>
  <si>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</si>
  <si>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</si>
  <si>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</si>
  <si>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</si>
  <si>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</si>
  <si>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</si>
  <si>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</si>
  <si>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</si>
  <si>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</si>
  <si>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</si>
  <si>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</si>
  <si>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</si>
  <si>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</si>
  <si>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</si>
  <si>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</si>
  <si>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</si>
  <si>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</si>
  <si>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</si>
  <si>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</si>
  <si>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</si>
  <si>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</si>
  <si>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</si>
  <si>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</si>
  <si>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</si>
  <si>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</si>
  <si>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</si>
  <si>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</si>
  <si>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</si>
  <si>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</si>
  <si>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</si>
  <si>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</si>
  <si>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</si>
  <si>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</si>
  <si>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</si>
  <si>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</si>
  <si>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</si>
  <si>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</si>
  <si>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</si>
  <si>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</si>
  <si>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</si>
  <si>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</si>
  <si>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</si>
  <si>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</si>
  <si>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</si>
  <si>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</si>
  <si>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</si>
  <si>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</si>
  <si>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</si>
  <si>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</si>
  <si>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</si>
  <si>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</si>
  <si>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</si>
  <si>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</si>
  <si>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</si>
  <si>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</si>
  <si>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</si>
  <si>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</si>
  <si>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</si>
  <si>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</si>
  <si>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</si>
  <si>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</si>
  <si>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</si>
  <si>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</si>
  <si>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</si>
  <si>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</si>
  <si>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</si>
  <si>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</si>
  <si>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</si>
  <si>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</si>
  <si>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</si>
  <si>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</si>
  <si>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</si>
  <si>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</si>
  <si>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</si>
  <si>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</si>
  <si>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</si>
  <si>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</si>
  <si>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</si>
  <si>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</si>
  <si>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</si>
  <si>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</si>
  <si>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</si>
  <si>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</si>
  <si>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</si>
  <si>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</si>
  <si>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</si>
  <si>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</si>
  <si>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</si>
  <si>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</si>
  <si>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</si>
  <si>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</si>
  <si>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</si>
  <si>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</si>
  <si>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</si>
  <si>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</si>
  <si>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</si>
  <si>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</si>
  <si>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</si>
  <si>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</si>
  <si>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</si>
  <si>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</si>
  <si>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</si>
  <si>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</si>
  <si>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</si>
  <si>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</si>
  <si>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</si>
  <si>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</si>
  <si>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</si>
  <si>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</si>
  <si>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</si>
  <si>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</si>
  <si>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</si>
  <si>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</si>
  <si>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</si>
  <si>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</si>
  <si>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</si>
  <si>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</si>
  <si>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</si>
  <si>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</si>
  <si>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</si>
  <si>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</si>
  <si>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</si>
  <si>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</si>
  <si>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</si>
  <si>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</si>
  <si>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</si>
  <si>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</si>
  <si>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</si>
  <si>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</si>
  <si>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</si>
  <si>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</si>
  <si>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</si>
  <si>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</si>
  <si>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</si>
  <si>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</si>
  <si>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</si>
  <si>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</si>
  <si>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</si>
  <si>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</si>
  <si>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</si>
  <si>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</si>
  <si>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</si>
  <si>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</si>
  <si>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</si>
  <si>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</si>
  <si>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</si>
  <si>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</si>
  <si>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</si>
  <si>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</si>
  <si>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</si>
  <si>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</si>
  <si>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</si>
  <si>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</si>
  <si>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</si>
  <si>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</si>
  <si>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</si>
  <si>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</si>
  <si>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</si>
  <si>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</si>
  <si>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</si>
  <si>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</si>
  <si>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</si>
  <si>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</si>
  <si>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</si>
  <si>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</si>
  <si>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</si>
  <si>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</si>
  <si>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</si>
  <si>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</si>
  <si>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</si>
  <si>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</si>
  <si>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</si>
  <si>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</si>
  <si>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</si>
  <si>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</si>
  <si>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</si>
  <si>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</si>
  <si>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</si>
  <si>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</si>
  <si>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</si>
  <si>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</si>
  <si>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</si>
  <si>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</si>
  <si>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</si>
  <si>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</si>
  <si>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</si>
  <si>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</si>
  <si>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</si>
  <si>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</si>
  <si>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</si>
  <si>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</si>
  <si>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</si>
  <si>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</si>
  <si>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</si>
  <si>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</si>
  <si>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</si>
  <si>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</si>
  <si>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</si>
  <si>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</si>
  <si>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</si>
  <si>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</si>
  <si>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</si>
  <si>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</si>
  <si>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</si>
  <si>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</si>
  <si>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</si>
  <si>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</si>
  <si>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</si>
  <si>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</si>
  <si>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</si>
  <si>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</si>
  <si>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</si>
  <si>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</si>
  <si>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</si>
  <si>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</si>
  <si>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</si>
  <si>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</si>
  <si>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</si>
  <si>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</si>
  <si>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</si>
  <si>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</si>
  <si>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</si>
  <si>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</si>
  <si>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</si>
  <si>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</si>
  <si>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</si>
  <si>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</si>
  <si>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</si>
  <si>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</si>
  <si>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</si>
  <si>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</si>
  <si>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</si>
  <si>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</si>
  <si>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</si>
  <si>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</si>
  <si>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</si>
  <si>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</si>
  <si>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</si>
  <si>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</si>
  <si>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</si>
  <si>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</si>
  <si>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</si>
  <si>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</si>
  <si>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</si>
  <si>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</si>
  <si>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</si>
  <si>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</si>
  <si>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</si>
  <si>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</si>
  <si>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</si>
  <si>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</si>
  <si>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</si>
  <si>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</si>
  <si>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</si>
  <si>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</si>
  <si>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</si>
  <si>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</si>
  <si>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</si>
  <si>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</si>
  <si>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</si>
  <si>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</si>
  <si>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</si>
  <si>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</si>
  <si>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</si>
  <si>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</si>
  <si>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</si>
  <si>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</si>
  <si>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</si>
  <si>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</si>
  <si>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</si>
  <si>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</si>
  <si>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</si>
  <si>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</si>
  <si>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</si>
  <si>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</si>
  <si>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</si>
  <si>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</si>
  <si>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</si>
  <si>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</si>
  <si>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</si>
  <si>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</si>
  <si>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</si>
  <si>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</si>
  <si>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</si>
  <si>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</si>
  <si>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</si>
  <si>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</si>
  <si>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</si>
  <si>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</si>
  <si>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</si>
  <si>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</si>
  <si>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</si>
  <si>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</si>
  <si>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</si>
  <si>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</si>
  <si>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</si>
  <si>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</si>
  <si>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</si>
  <si>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</si>
  <si>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</si>
  <si>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</si>
  <si>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</si>
  <si>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</si>
  <si>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</si>
  <si>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</si>
  <si>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</si>
  <si>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</si>
  <si>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</si>
  <si>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</si>
  <si>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</si>
  <si>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</si>
  <si>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</si>
  <si>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</si>
  <si>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</si>
  <si>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</si>
  <si>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</si>
  <si>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</si>
  <si>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</si>
  <si>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</si>
  <si>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</si>
  <si>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</si>
  <si>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</si>
  <si>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</si>
  <si>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</si>
  <si>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</si>
  <si>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</si>
  <si>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</si>
  <si>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</si>
  <si>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</si>
  <si>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</si>
  <si>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</si>
  <si>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</si>
  <si>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</si>
  <si>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</si>
  <si>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</si>
  <si>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</si>
  <si>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</si>
  <si>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</si>
  <si>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</si>
  <si>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</si>
  <si>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</si>
  <si>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</si>
  <si>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</si>
  <si>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</si>
  <si>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</si>
  <si>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</si>
  <si>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</si>
  <si>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</si>
  <si>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</si>
  <si>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</si>
  <si>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</si>
  <si>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</si>
  <si>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</si>
  <si>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</si>
  <si>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</si>
  <si>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</si>
  <si>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</si>
  <si>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</si>
  <si>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</si>
  <si>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</si>
  <si>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</si>
  <si>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</si>
  <si>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</si>
  <si>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</si>
  <si>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</si>
  <si>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</si>
  <si>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</si>
  <si>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</si>
  <si>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</si>
  <si>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</si>
  <si>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</si>
  <si>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</si>
  <si>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</si>
  <si>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</si>
  <si>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</si>
  <si>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</si>
  <si>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</si>
  <si>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</si>
  <si>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</si>
  <si>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</si>
  <si>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</si>
  <si>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</si>
  <si>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</si>
  <si>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</si>
  <si>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</si>
  <si>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</si>
  <si>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</si>
  <si>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</si>
  <si>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</si>
  <si>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</si>
  <si>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</si>
  <si>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</si>
  <si>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</si>
  <si>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</si>
  <si>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</si>
  <si>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</si>
  <si>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</si>
  <si>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</si>
  <si>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</si>
  <si>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</si>
  <si>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</si>
  <si>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</si>
  <si>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</si>
  <si>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</si>
  <si>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</si>
  <si>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</si>
  <si>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</si>
  <si>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</si>
  <si>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</si>
  <si>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</si>
  <si>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</si>
  <si>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</si>
  <si>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</si>
  <si>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</si>
  <si>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</si>
  <si>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</si>
  <si>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</si>
  <si>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</si>
  <si>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</si>
  <si>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</si>
  <si>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</si>
  <si>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</si>
  <si>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</si>
  <si>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</si>
  <si>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</si>
  <si>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</si>
  <si>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</si>
  <si>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</si>
  <si>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</si>
  <si>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</si>
  <si>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</si>
  <si>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</si>
  <si>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</si>
  <si>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</si>
  <si>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</si>
  <si>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</si>
  <si>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</si>
  <si>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</si>
  <si>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</si>
  <si>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</si>
  <si>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</si>
  <si>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</si>
  <si>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</si>
  <si>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</si>
  <si>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</si>
  <si>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</si>
  <si>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</si>
  <si>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</si>
  <si>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</si>
  <si>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</si>
  <si>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</si>
  <si>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</si>
  <si>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</si>
  <si>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</si>
  <si>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</si>
  <si>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</si>
  <si>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</si>
  <si>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</si>
  <si>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</si>
  <si>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</si>
  <si>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</si>
  <si>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</si>
  <si>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</si>
  <si>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</si>
  <si>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</si>
  <si>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</si>
  <si>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</si>
  <si>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</si>
  <si>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</si>
  <si>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</si>
  <si>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</si>
  <si>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</si>
  <si>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</si>
  <si>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</si>
  <si>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</si>
  <si>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</si>
  <si>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</si>
  <si>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</si>
  <si>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</si>
  <si>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</si>
  <si>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</si>
  <si>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</si>
  <si>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</si>
  <si>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</si>
  <si>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</si>
  <si>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</si>
  <si>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</si>
  <si>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</si>
  <si>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</si>
  <si>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</si>
  <si>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</si>
  <si>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</si>
  <si>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</si>
  <si>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</si>
  <si>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</si>
  <si>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</si>
  <si>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</si>
  <si>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</si>
  <si>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</si>
  <si>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</si>
  <si>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</si>
  <si>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</si>
  <si>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</si>
  <si>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</si>
  <si>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</si>
  <si>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</si>
  <si>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</si>
  <si>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</si>
  <si>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</si>
  <si>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</si>
  <si>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</si>
  <si>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</si>
  <si>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</si>
  <si>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</si>
  <si>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</si>
  <si>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</si>
  <si>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</si>
  <si>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</si>
  <si>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</si>
  <si>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</si>
  <si>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</si>
  <si>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</si>
  <si>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</si>
  <si>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</si>
  <si>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</si>
  <si>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</si>
  <si>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</si>
  <si>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</si>
  <si>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</si>
  <si>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</si>
  <si>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</si>
  <si>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</si>
  <si>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</si>
  <si>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</si>
  <si>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</si>
  <si>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</si>
  <si>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</si>
  <si>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</si>
  <si>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</si>
  <si>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</si>
  <si>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</si>
  <si>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</si>
  <si>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</si>
  <si>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</si>
  <si>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</si>
  <si>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</si>
  <si>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</si>
  <si>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</si>
  <si>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</si>
  <si>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</si>
  <si>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</si>
  <si>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</si>
  <si>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</si>
  <si>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</si>
  <si>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</si>
  <si>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</si>
  <si>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</si>
  <si>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</si>
  <si>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</si>
  <si>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</si>
  <si>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</si>
  <si>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</si>
  <si>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</si>
  <si>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</si>
  <si>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</si>
  <si>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</si>
  <si>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</si>
  <si>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</si>
  <si>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</si>
  <si>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</si>
  <si>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</si>
  <si>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</si>
  <si>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</si>
  <si>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</si>
  <si>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</si>
  <si>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</si>
  <si>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</si>
  <si>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</si>
  <si>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</si>
  <si>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</si>
  <si>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</si>
  <si>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</si>
  <si>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</si>
  <si>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</si>
  <si>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</si>
  <si>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</si>
  <si>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</si>
  <si>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</si>
  <si>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</si>
  <si>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</si>
  <si>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</si>
  <si>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</si>
  <si>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</si>
  <si>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</si>
  <si>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</si>
  <si>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</si>
  <si>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</si>
  <si>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</si>
  <si>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</si>
  <si>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</si>
  <si>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</si>
  <si>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</si>
  <si>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</si>
  <si>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</si>
  <si>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</si>
  <si>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</si>
  <si>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</si>
  <si>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</si>
  <si>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</si>
  <si>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</si>
  <si>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</si>
  <si>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</si>
  <si>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</si>
  <si>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</si>
  <si>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</si>
  <si>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</si>
  <si>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</si>
  <si>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</si>
  <si>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</si>
  <si>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</si>
  <si>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</si>
  <si>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</si>
  <si>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</si>
  <si>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</si>
  <si>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</si>
  <si>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</si>
  <si>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</si>
  <si>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</si>
  <si>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</si>
  <si>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</si>
  <si>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</si>
  <si>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</si>
  <si>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</si>
  <si>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</si>
  <si>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</si>
  <si>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</si>
  <si>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</si>
  <si>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</si>
  <si>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</si>
  <si>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</si>
  <si>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</si>
  <si>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</si>
  <si>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</si>
  <si>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</si>
  <si>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</si>
  <si>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</si>
  <si>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</si>
  <si>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</si>
  <si>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</si>
  <si>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</si>
  <si>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</si>
  <si>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</si>
  <si>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</si>
  <si>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</si>
  <si>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</si>
  <si>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</si>
  <si>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</si>
  <si>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</si>
  <si>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</si>
  <si>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</si>
  <si>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</si>
  <si>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</si>
  <si>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</si>
  <si>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</si>
  <si>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</si>
  <si>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</si>
  <si>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</si>
  <si>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</si>
  <si>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</si>
  <si>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</si>
  <si>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</si>
  <si>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</si>
  <si>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</si>
  <si>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</si>
  <si>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</si>
  <si>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</si>
  <si>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</si>
  <si>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</si>
  <si>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</si>
  <si>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</si>
  <si>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</si>
  <si>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</si>
  <si>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</si>
  <si>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</si>
  <si>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</si>
  <si>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</si>
  <si>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</si>
  <si>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</si>
  <si>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</si>
  <si>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</si>
  <si>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</si>
  <si>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</si>
  <si>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</si>
  <si>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</si>
  <si>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</si>
  <si>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</si>
  <si>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</si>
  <si>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</si>
  <si>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</si>
  <si>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</si>
  <si>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</si>
  <si>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</si>
  <si>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</si>
  <si>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</si>
  <si>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</si>
  <si>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</si>
  <si>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</si>
  <si>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</si>
  <si>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</si>
  <si>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</si>
  <si>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</si>
  <si>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</si>
  <si>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</si>
  <si>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</si>
  <si>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</si>
  <si>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</si>
  <si>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</si>
  <si>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</si>
  <si>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</si>
  <si>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</si>
  <si>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</si>
  <si>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</si>
  <si>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</si>
  <si>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</si>
  <si>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</si>
  <si>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</si>
  <si>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</si>
  <si>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</si>
  <si>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</si>
  <si>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</si>
  <si>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</si>
  <si>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</si>
  <si>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</si>
  <si>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</si>
  <si>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</si>
  <si>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</si>
  <si>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</si>
  <si>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</si>
  <si>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</si>
  <si>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</si>
  <si>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</si>
  <si>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</si>
  <si>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</si>
  <si>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</si>
  <si>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</si>
  <si>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</si>
  <si>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</si>
  <si>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</si>
  <si>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</si>
  <si>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</si>
  <si>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</si>
  <si>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</si>
  <si>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</si>
  <si>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</si>
  <si>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</si>
  <si>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</si>
  <si>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</si>
  <si>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</si>
  <si>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</si>
  <si>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</si>
  <si>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</si>
  <si>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</si>
  <si>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</si>
  <si>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</si>
  <si>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</si>
  <si>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</si>
  <si>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</si>
  <si>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</si>
  <si>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</si>
  <si>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</si>
  <si>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</si>
  <si>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</si>
  <si>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</si>
  <si>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</si>
  <si>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</si>
  <si>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</si>
  <si>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</si>
  <si>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</si>
  <si>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</si>
  <si>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</si>
  <si>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</si>
  <si>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</si>
  <si>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</si>
  <si>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</si>
  <si>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</si>
  <si>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</si>
  <si>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</si>
  <si>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</si>
  <si>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</si>
  <si>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</si>
  <si>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</si>
  <si>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</si>
  <si>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</si>
  <si>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</si>
  <si>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</si>
  <si>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</si>
  <si>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</si>
  <si>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</si>
  <si>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</si>
  <si>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</si>
  <si>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</si>
  <si>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</si>
  <si>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</si>
  <si>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</si>
  <si>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</si>
  <si>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</si>
  <si>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</si>
  <si>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</si>
  <si>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</si>
  <si>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</si>
  <si>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</si>
  <si>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</si>
  <si>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</si>
  <si>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</si>
  <si>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</si>
  <si>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</si>
  <si>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</si>
  <si>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</si>
  <si>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</si>
  <si>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</si>
  <si>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</si>
  <si>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</si>
  <si>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</si>
  <si>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</si>
  <si>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</si>
  <si>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</si>
  <si>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</si>
  <si>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</si>
  <si>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</si>
  <si>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</si>
  <si>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</si>
  <si>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</si>
  <si>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</si>
  <si>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</si>
  <si>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</si>
  <si>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</si>
  <si>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</si>
  <si>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</si>
  <si>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</si>
  <si>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</si>
  <si>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</si>
  <si>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</si>
  <si>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</si>
  <si>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</si>
  <si>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</si>
  <si>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</si>
  <si>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</si>
  <si>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</si>
  <si>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</si>
  <si>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</si>
  <si>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</si>
  <si>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</si>
  <si>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</si>
  <si>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</si>
  <si>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</si>
  <si>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</si>
  <si>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</si>
  <si>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</si>
  <si>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</si>
  <si>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</si>
  <si>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</si>
  <si>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</si>
  <si>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</si>
  <si>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</si>
  <si>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</si>
  <si>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</si>
  <si>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</si>
  <si>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</si>
  <si>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</si>
  <si>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</si>
  <si>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</si>
  <si>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</si>
  <si>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</si>
  <si>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</si>
  <si>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</si>
  <si>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</si>
  <si>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</si>
  <si>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</si>
  <si>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</si>
  <si>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</si>
  <si>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</si>
  <si>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</si>
  <si>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</si>
  <si>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</si>
  <si>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</si>
  <si>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</si>
  <si>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</si>
  <si>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</si>
  <si>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</si>
  <si>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</si>
  <si>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</si>
  <si>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</si>
  <si>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</si>
  <si>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</si>
  <si>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</si>
  <si>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</si>
  <si>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</si>
  <si>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</si>
  <si>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</si>
  <si>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</si>
  <si>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</si>
  <si>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</si>
  <si>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</si>
  <si>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</si>
  <si>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</si>
  <si>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</si>
  <si>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</si>
  <si>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</si>
  <si>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</si>
  <si>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</si>
  <si>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</si>
  <si>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</si>
  <si>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</si>
  <si>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</si>
  <si>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</si>
  <si>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</si>
  <si>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</si>
  <si>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</si>
  <si>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</si>
  <si>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</si>
  <si>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</si>
  <si>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</si>
  <si>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</si>
  <si>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</si>
  <si>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</si>
  <si>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</si>
  <si>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</si>
  <si>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</si>
  <si>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</si>
  <si>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</si>
  <si>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</si>
  <si>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</si>
  <si>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</si>
  <si>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</si>
  <si>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</si>
  <si>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</si>
  <si>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</si>
  <si>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</si>
  <si>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</si>
  <si>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</si>
  <si>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</si>
  <si>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</si>
  <si>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</si>
  <si>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</si>
  <si>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</si>
  <si>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</si>
  <si>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</si>
  <si>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</si>
  <si>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</si>
  <si>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</si>
  <si>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</si>
  <si>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</si>
  <si>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</si>
  <si>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</si>
  <si>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</si>
  <si>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</si>
  <si>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</si>
  <si>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</si>
  <si>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</si>
  <si>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</si>
  <si>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</si>
  <si>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</si>
  <si>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</si>
  <si>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</si>
  <si>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</si>
  <si>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</si>
  <si>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</si>
  <si>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</si>
  <si>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</si>
  <si>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</si>
  <si>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</si>
  <si>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</si>
  <si>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</si>
  <si>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</si>
  <si>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</si>
  <si>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</si>
  <si>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</si>
  <si>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</si>
  <si>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</si>
  <si>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</si>
  <si>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</si>
  <si>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</si>
  <si>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</si>
  <si>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</si>
  <si>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</si>
  <si>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</si>
  <si>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</si>
  <si>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</si>
  <si>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</si>
  <si>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</si>
  <si>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</si>
  <si>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</si>
  <si>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</si>
  <si>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</si>
  <si>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</si>
  <si>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</si>
  <si>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</si>
  <si>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</si>
  <si>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</si>
  <si>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</si>
  <si>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</si>
  <si>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</si>
  <si>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</si>
  <si>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</si>
  <si>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</si>
  <si>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</si>
  <si>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</si>
  <si>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</si>
  <si>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</si>
  <si>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</si>
  <si>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</si>
  <si>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</si>
  <si>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</si>
  <si>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</si>
  <si>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</si>
  <si>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</si>
  <si>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</si>
  <si>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</si>
  <si>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</si>
  <si>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</si>
  <si>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</si>
  <si>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</si>
  <si>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</si>
  <si>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</si>
  <si>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</si>
  <si>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</si>
  <si>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</si>
  <si>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</si>
  <si>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</si>
  <si>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</si>
  <si>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</si>
  <si>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</si>
  <si>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</si>
  <si>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</si>
  <si>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</si>
  <si>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</si>
  <si>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</si>
  <si>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</si>
  <si>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</si>
  <si>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</si>
  <si>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</si>
  <si>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</si>
  <si>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</si>
  <si>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</si>
  <si>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</si>
  <si>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</si>
  <si>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</si>
  <si>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</si>
  <si>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</si>
  <si>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</si>
  <si>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</si>
  <si>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</si>
  <si>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</si>
  <si>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</si>
  <si>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</si>
  <si>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</si>
  <si>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</si>
  <si>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</si>
  <si>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</si>
  <si>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</si>
  <si>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</si>
  <si>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</si>
  <si>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</si>
  <si>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</si>
  <si>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</si>
  <si>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</si>
  <si>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</si>
  <si>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</si>
  <si>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</si>
  <si>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</si>
  <si>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</si>
  <si>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</si>
  <si>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</si>
  <si>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</si>
  <si>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</si>
  <si>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</si>
  <si>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</si>
  <si>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</si>
  <si>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</si>
  <si>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</si>
  <si>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</si>
  <si>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</si>
  <si>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</si>
  <si>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</si>
  <si>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</si>
  <si>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</si>
  <si>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</si>
  <si>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</si>
  <si>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</si>
  <si>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</si>
  <si>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</si>
  <si>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</si>
  <si>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</si>
  <si>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</si>
  <si>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</si>
  <si>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</si>
  <si>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</si>
  <si>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</si>
  <si>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</si>
  <si>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</si>
  <si>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</si>
  <si>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</si>
  <si>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</si>
  <si>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</si>
  <si>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</si>
  <si>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</si>
  <si>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</si>
  <si>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</si>
  <si>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</si>
  <si>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</si>
  <si>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</si>
  <si>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</si>
  <si>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</si>
  <si>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</si>
  <si>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</si>
  <si>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</si>
  <si>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</si>
  <si>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</si>
  <si>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</si>
  <si>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</si>
  <si>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</si>
  <si>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</si>
  <si>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</si>
  <si>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</si>
  <si>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</si>
  <si>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</si>
  <si>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</si>
  <si>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</si>
  <si>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</si>
  <si>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</si>
  <si>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</si>
  <si>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</si>
  <si>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</si>
  <si>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</si>
  <si>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</si>
  <si>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</si>
  <si>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</si>
  <si>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</si>
  <si>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</si>
  <si>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</si>
  <si>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</si>
  <si>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</si>
  <si>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</si>
  <si>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</si>
  <si>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</si>
  <si>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</si>
  <si>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</si>
  <si>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</si>
  <si>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</si>
  <si>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</si>
  <si>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</si>
  <si>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</si>
  <si>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</si>
  <si>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</si>
  <si>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</si>
  <si>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</si>
  <si>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</si>
  <si>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</si>
  <si>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</si>
  <si>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</si>
  <si>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</si>
  <si>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</si>
  <si>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</si>
  <si>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</si>
  <si>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</si>
  <si>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</si>
  <si>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</si>
  <si>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</si>
  <si>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</si>
  <si>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</si>
  <si>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</si>
  <si>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</si>
  <si>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</si>
  <si>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</si>
  <si>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</si>
  <si>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</si>
  <si>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</si>
  <si>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</si>
  <si>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</si>
  <si>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</si>
  <si>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</si>
  <si>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</si>
  <si>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</si>
  <si>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</si>
  <si>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</si>
  <si>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</si>
  <si>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</si>
  <si>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</si>
  <si>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</si>
  <si>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</si>
  <si>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</si>
  <si>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</si>
  <si>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</si>
  <si>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</si>
  <si>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</si>
  <si>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</si>
  <si>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</si>
  <si>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</si>
  <si>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</si>
  <si>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</si>
  <si>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</si>
  <si>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</si>
  <si>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</si>
  <si>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</si>
  <si>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</si>
  <si>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</si>
  <si>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</si>
  <si>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</si>
  <si>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</si>
  <si>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</si>
  <si>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</si>
  <si>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</si>
  <si>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</si>
  <si>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</si>
  <si>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</si>
  <si>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</si>
  <si>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</si>
  <si>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</si>
  <si>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</si>
  <si>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</si>
  <si>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</si>
  <si>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</si>
  <si>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</si>
  <si>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</si>
  <si>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</si>
  <si>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</si>
  <si>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</si>
  <si>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</si>
  <si>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</si>
  <si>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</si>
  <si>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</si>
  <si>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</si>
  <si>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</si>
  <si>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</si>
  <si>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</si>
  <si>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</si>
  <si>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</si>
  <si>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</si>
  <si>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</si>
  <si>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</si>
  <si>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</si>
  <si>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</si>
  <si>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</si>
  <si>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</si>
  <si>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</si>
  <si>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</si>
  <si>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</si>
  <si>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</si>
  <si>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</si>
  <si>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</si>
  <si>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</si>
  <si>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</si>
  <si>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</si>
  <si>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</si>
  <si>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</si>
  <si>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</si>
  <si>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</si>
  <si>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</si>
  <si>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</si>
  <si>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</si>
  <si>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</si>
  <si>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</si>
  <si>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</si>
  <si>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</si>
  <si>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</si>
  <si>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</si>
  <si>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</si>
  <si>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</si>
  <si>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</si>
  <si>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</si>
  <si>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</si>
  <si>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</si>
  <si>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</si>
  <si>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</si>
  <si>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</si>
  <si>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</si>
  <si>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</si>
  <si>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</si>
  <si>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</si>
  <si>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</si>
  <si>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</si>
  <si>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</si>
  <si>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</si>
  <si>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</si>
  <si>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</si>
  <si>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</si>
  <si>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</si>
  <si>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</si>
  <si>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</si>
  <si>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</si>
  <si>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</si>
  <si>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</si>
  <si>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</si>
  <si>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</si>
  <si>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</si>
  <si>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</si>
  <si>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</si>
  <si>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</si>
  <si>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</si>
  <si>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</si>
  <si>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</si>
  <si>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</si>
  <si>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</si>
  <si>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</si>
  <si>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</si>
  <si>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</si>
  <si>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</si>
  <si>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</si>
  <si>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</si>
  <si>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</si>
  <si>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</si>
  <si>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</si>
  <si>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</si>
  <si>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</si>
  <si>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</si>
  <si>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</si>
  <si>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</si>
  <si>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</si>
  <si>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</si>
  <si>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</si>
  <si>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</si>
  <si>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</si>
  <si>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</si>
  <si>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</si>
  <si>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</si>
  <si>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</si>
  <si>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</si>
  <si>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</si>
  <si>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</si>
  <si>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</si>
  <si>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</si>
  <si>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</si>
  <si>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</si>
  <si>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</si>
  <si>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</si>
  <si>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</si>
  <si>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</si>
  <si>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</si>
  <si>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</si>
  <si>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</si>
  <si>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</si>
  <si>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</si>
  <si>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</si>
  <si>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</si>
  <si>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</si>
  <si>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</si>
  <si>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</si>
  <si>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</si>
  <si>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</si>
  <si>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</si>
  <si>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</si>
  <si>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</si>
  <si>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</si>
  <si>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</si>
  <si>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</si>
  <si>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</si>
  <si>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</si>
  <si>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</si>
  <si>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</si>
  <si>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</si>
  <si>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</si>
  <si>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</si>
  <si>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</si>
  <si>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</si>
  <si>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</si>
  <si>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</si>
  <si>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</si>
  <si>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</si>
  <si>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</si>
  <si>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</si>
  <si>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</si>
  <si>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</si>
  <si>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</si>
  <si>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</si>
  <si>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</si>
  <si>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</si>
  <si>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</si>
  <si>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</si>
  <si>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</si>
  <si>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</si>
  <si>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</si>
  <si>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</si>
  <si>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</si>
  <si>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</si>
  <si>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</si>
  <si>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</si>
  <si>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</si>
  <si>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</si>
  <si>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</si>
  <si>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</si>
  <si>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</si>
  <si>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</si>
  <si>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</si>
  <si>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</si>
  <si>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</si>
  <si>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</si>
  <si>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</si>
  <si>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</si>
  <si>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</si>
  <si>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</si>
  <si>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</si>
  <si>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</si>
  <si>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</si>
  <si>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</si>
  <si>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</si>
  <si>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</si>
  <si>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</si>
  <si>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</si>
  <si>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</si>
  <si>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</si>
  <si>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</si>
  <si>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</si>
  <si>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</si>
  <si>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</si>
  <si>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</si>
  <si>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</si>
  <si>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</si>
  <si>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</si>
  <si>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</si>
  <si>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</si>
  <si>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</si>
  <si>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</si>
  <si>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</si>
  <si>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</si>
  <si>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</si>
  <si>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</si>
  <si>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</si>
  <si>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</si>
  <si>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</si>
  <si>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</si>
  <si>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</si>
  <si>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</si>
  <si>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</si>
  <si>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</si>
  <si>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</si>
  <si>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</si>
  <si>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</si>
  <si>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</si>
  <si>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</si>
  <si>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</si>
  <si>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</si>
  <si>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</si>
  <si>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</si>
  <si>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</si>
  <si>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</si>
  <si>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</si>
  <si>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</si>
  <si>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</si>
  <si>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</si>
  <si>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</si>
  <si>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</si>
  <si>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</si>
  <si>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</si>
  <si>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</si>
  <si>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</si>
  <si>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</si>
  <si>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</si>
  <si>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</si>
  <si>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</si>
  <si>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</si>
  <si>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</si>
  <si>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</si>
  <si>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</si>
  <si>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</si>
  <si>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</si>
  <si>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</si>
  <si>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</si>
  <si>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</si>
  <si>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</si>
  <si>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</si>
  <si>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</si>
  <si>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</si>
  <si>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</si>
  <si>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</si>
  <si>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</si>
  <si>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</si>
  <si>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</si>
  <si>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</si>
  <si>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</si>
  <si>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</si>
  <si>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</si>
  <si>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</si>
  <si>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</si>
  <si>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</si>
  <si>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</si>
  <si>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</si>
  <si>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</si>
  <si>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</si>
  <si>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</si>
  <si>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</si>
  <si>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</si>
  <si>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</si>
  <si>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</si>
  <si>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</si>
  <si>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</si>
  <si>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</si>
  <si>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</si>
  <si>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</si>
  <si>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</si>
  <si>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</si>
  <si>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</si>
  <si>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</si>
  <si>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</si>
  <si>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</si>
  <si>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</si>
  <si>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</si>
  <si>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</si>
  <si>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</si>
  <si>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</si>
  <si>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</si>
  <si>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</si>
  <si>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</si>
  <si>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</si>
  <si>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</si>
  <si>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</si>
  <si>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</si>
  <si>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</si>
  <si>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</si>
  <si>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</si>
  <si>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</si>
  <si>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</si>
  <si>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</si>
  <si>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</si>
  <si>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</si>
  <si>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</si>
  <si>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</si>
  <si>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</si>
  <si>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</si>
  <si>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</si>
  <si>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</si>
  <si>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</si>
  <si>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</si>
  <si>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</si>
  <si>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</si>
  <si>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</si>
  <si>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</si>
  <si>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</si>
  <si>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</si>
  <si>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</si>
  <si>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</si>
  <si>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</si>
  <si>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</si>
  <si>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</si>
  <si>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</si>
  <si>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</si>
  <si>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</si>
  <si>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</si>
  <si>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</si>
  <si>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</si>
  <si>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</si>
  <si>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</si>
  <si>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</si>
  <si>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</si>
  <si>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</si>
  <si>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</si>
  <si>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</si>
  <si>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</si>
  <si>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</si>
  <si>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</si>
  <si>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</si>
  <si>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</si>
  <si>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</si>
  <si>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</si>
  <si>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</si>
  <si>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</si>
  <si>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</si>
  <si>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</si>
  <si>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</si>
  <si>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</si>
  <si>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</si>
  <si>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</si>
  <si>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</si>
  <si>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</si>
  <si>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</si>
  <si>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</si>
  <si>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</si>
  <si>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</si>
  <si>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</si>
  <si>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</si>
  <si>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</si>
  <si>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</si>
  <si>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</si>
  <si>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</si>
  <si>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</si>
  <si>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</si>
  <si>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</si>
  <si>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</si>
  <si>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</si>
  <si>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</si>
  <si>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</si>
  <si>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</si>
  <si>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</si>
  <si>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</si>
  <si>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</si>
  <si>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</si>
  <si>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</si>
  <si>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</si>
  <si>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</si>
  <si>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</si>
  <si>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</si>
  <si>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</si>
  <si>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</si>
  <si>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</si>
  <si>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</si>
  <si>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</si>
  <si>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</si>
  <si>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</si>
  <si>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</si>
  <si>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</si>
  <si>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</si>
  <si>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</si>
  <si>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</si>
  <si>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</si>
  <si>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</si>
  <si>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</si>
  <si>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</si>
  <si>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</si>
  <si>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</si>
  <si>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</si>
  <si>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</si>
  <si>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</si>
  <si>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</si>
  <si>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</si>
  <si>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</si>
  <si>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</si>
  <si>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</si>
  <si>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</si>
  <si>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</si>
  <si>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</si>
  <si>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</si>
  <si>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</si>
  <si>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</si>
  <si>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</si>
  <si>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</si>
  <si>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</si>
  <si>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</si>
  <si>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</si>
  <si>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</si>
  <si>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</si>
  <si>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</si>
  <si>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</si>
  <si>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</si>
  <si>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</si>
  <si>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</si>
  <si>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</si>
  <si>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</si>
  <si>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</si>
  <si>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</si>
  <si>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</si>
  <si>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</si>
  <si>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</si>
  <si>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</si>
  <si>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</si>
  <si>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</si>
  <si>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</si>
  <si>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</si>
  <si>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</si>
  <si>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</si>
  <si>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</si>
  <si>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</si>
  <si>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</si>
  <si>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</si>
  <si>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</si>
  <si>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</si>
  <si>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</si>
  <si>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</si>
  <si>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</si>
  <si>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</si>
  <si>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</si>
  <si>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</si>
  <si>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</si>
  <si>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</si>
  <si>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</si>
  <si>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</si>
  <si>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</si>
  <si>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</si>
  <si>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</si>
  <si>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</si>
  <si>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</si>
  <si>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</si>
  <si>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</si>
  <si>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</si>
  <si>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</si>
  <si>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</si>
  <si>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</si>
  <si>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</si>
  <si>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</si>
  <si>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</si>
  <si>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</si>
  <si>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</si>
  <si>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</si>
  <si>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</si>
  <si>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</si>
  <si>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</si>
  <si>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</si>
  <si>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</si>
  <si>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</si>
  <si>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</si>
  <si>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</si>
  <si>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</si>
  <si>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</si>
  <si>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</si>
  <si>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</si>
  <si>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</si>
  <si>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</si>
  <si>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</si>
  <si>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</si>
  <si>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</si>
  <si>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</si>
  <si>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</si>
  <si>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</si>
  <si>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</si>
  <si>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</si>
  <si>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</si>
  <si>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</si>
  <si>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</si>
  <si>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</si>
  <si>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</si>
  <si>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</si>
  <si>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</si>
  <si>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</si>
  <si>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</si>
  <si>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</si>
  <si>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</si>
  <si>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</si>
  <si>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</si>
  <si>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</si>
  <si>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</si>
  <si>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</si>
  <si>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</si>
  <si>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</si>
  <si>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</si>
  <si>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</si>
  <si>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</si>
  <si>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</si>
  <si>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</si>
  <si>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</si>
  <si>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</si>
  <si>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</si>
  <si>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</si>
  <si>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</si>
  <si>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</si>
  <si>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</si>
  <si>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</si>
  <si>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</si>
  <si>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</si>
  <si>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</si>
  <si>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</si>
  <si>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</si>
  <si>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</si>
  <si>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</si>
  <si>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</si>
  <si>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</si>
  <si>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</si>
  <si>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</si>
  <si>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</si>
  <si>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</si>
  <si>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</si>
  <si>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</si>
  <si>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</si>
  <si>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</si>
  <si>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</si>
  <si>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</si>
  <si>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</si>
  <si>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</si>
  <si>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</si>
  <si>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</si>
  <si>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</si>
  <si>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</si>
  <si>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</si>
  <si>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</si>
  <si>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</si>
  <si>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</si>
  <si>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</si>
  <si>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</si>
  <si>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</si>
  <si>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</si>
  <si>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</si>
  <si>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</si>
  <si>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</si>
  <si>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</si>
  <si>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</si>
  <si>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</si>
  <si>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</si>
  <si>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</si>
  <si>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</si>
  <si>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</si>
  <si>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</si>
  <si>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</si>
  <si>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</si>
  <si>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</si>
  <si>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</si>
  <si>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</si>
  <si>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</si>
  <si>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</si>
  <si>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</si>
  <si>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</si>
  <si>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</si>
  <si>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</si>
  <si>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</si>
  <si>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</si>
  <si>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</si>
  <si>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</si>
  <si>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</si>
  <si>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</si>
  <si>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</si>
  <si>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</si>
  <si>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</si>
  <si>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</si>
  <si>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</si>
  <si>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</si>
  <si>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</si>
  <si>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</si>
  <si>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</si>
  <si>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</si>
  <si>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</si>
  <si>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</si>
  <si>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</si>
  <si>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</si>
  <si>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</si>
  <si>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</si>
  <si>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</si>
  <si>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</si>
  <si>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</si>
  <si>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</si>
  <si>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</si>
  <si>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</si>
  <si>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</si>
  <si>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</si>
  <si>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</si>
  <si>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</si>
  <si>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</si>
  <si>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</si>
  <si>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</si>
  <si>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</si>
  <si>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</si>
  <si>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</si>
  <si>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</si>
  <si>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</si>
  <si>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</si>
  <si>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</si>
  <si>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</si>
  <si>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</si>
  <si>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</si>
  <si>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</si>
  <si>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</si>
  <si>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</si>
  <si>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</si>
  <si>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</si>
  <si>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</si>
  <si>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</si>
  <si>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</si>
  <si>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</si>
  <si>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</si>
  <si>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</si>
  <si>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</si>
  <si>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</si>
  <si>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</si>
  <si>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</si>
  <si>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</si>
  <si>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</si>
  <si>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</si>
  <si>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</si>
  <si>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</si>
  <si>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</si>
  <si>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</si>
  <si>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</si>
  <si>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</si>
  <si>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</si>
  <si>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</si>
  <si>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</si>
  <si>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</si>
  <si>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</si>
  <si>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</si>
  <si>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</si>
  <si>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</si>
  <si>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</si>
  <si>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</si>
  <si>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</si>
  <si>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</si>
  <si>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</si>
  <si>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</si>
  <si>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</si>
  <si>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</si>
  <si>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</si>
  <si>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</si>
  <si>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</si>
  <si>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</si>
  <si>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</si>
  <si>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</si>
  <si>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</si>
  <si>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</si>
  <si>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</si>
  <si>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</si>
  <si>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</si>
  <si>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</si>
  <si>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</si>
  <si>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</si>
  <si>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</si>
  <si>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</si>
  <si>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</si>
  <si>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</si>
  <si>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</si>
  <si>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</si>
  <si>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</si>
  <si>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</si>
  <si>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</si>
  <si>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</si>
  <si>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</si>
  <si>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</si>
  <si>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</si>
  <si>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</si>
  <si>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</si>
  <si>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</si>
  <si>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</si>
  <si>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</si>
  <si>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</si>
  <si>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</si>
  <si>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</si>
  <si>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</si>
  <si>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</si>
  <si>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</si>
  <si>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</si>
  <si>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</si>
  <si>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</si>
  <si>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</si>
  <si>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</si>
  <si>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</si>
  <si>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</si>
  <si>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</si>
  <si>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</si>
  <si>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</si>
  <si>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</si>
  <si>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</si>
  <si>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</si>
  <si>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</si>
  <si>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</si>
  <si>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</si>
  <si>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</si>
  <si>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</si>
  <si>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</si>
  <si>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</si>
  <si>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</si>
  <si>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</si>
  <si>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</si>
  <si>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</si>
  <si>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</si>
  <si>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</si>
  <si>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</si>
  <si>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</si>
  <si>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</si>
  <si>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</si>
  <si>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</si>
  <si>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</si>
  <si>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</si>
  <si>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</si>
  <si>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</si>
  <si>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</si>
  <si>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</si>
  <si>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</si>
  <si>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</si>
  <si>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</si>
  <si>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</si>
  <si>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</si>
  <si>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</si>
  <si>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</si>
  <si>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</si>
  <si>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</si>
  <si>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</si>
  <si>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</si>
  <si>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</si>
  <si>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</si>
  <si>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</si>
  <si>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</si>
  <si>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</si>
  <si>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</si>
  <si>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</si>
  <si>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</si>
  <si>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</si>
  <si>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</si>
  <si>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</si>
  <si>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</si>
  <si>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</si>
  <si>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</si>
  <si>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</si>
  <si>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</si>
  <si>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</si>
  <si>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</si>
  <si>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</si>
  <si>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</si>
  <si>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</si>
  <si>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</si>
  <si>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</si>
  <si>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</si>
  <si>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</si>
  <si>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</si>
  <si>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</si>
  <si>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</si>
  <si>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</si>
  <si>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</si>
  <si>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</si>
  <si>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</si>
  <si>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</si>
  <si>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</si>
  <si>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</si>
  <si>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</si>
  <si>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</si>
  <si>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</si>
  <si>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</si>
  <si>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</si>
  <si>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</si>
  <si>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</si>
  <si>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</si>
  <si>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</si>
  <si>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</si>
  <si>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</si>
  <si>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</si>
  <si>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</si>
  <si>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</si>
  <si>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</si>
  <si>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</si>
  <si>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</si>
  <si>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</si>
  <si>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</si>
  <si>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</si>
  <si>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</si>
  <si>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</si>
  <si>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</si>
  <si>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</si>
  <si>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</si>
  <si>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</si>
  <si>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</si>
  <si>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</si>
  <si>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</si>
  <si>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</si>
  <si>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</si>
  <si>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</si>
  <si>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</si>
  <si>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</si>
  <si>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</si>
  <si>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</si>
  <si>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</si>
  <si>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</si>
  <si>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</si>
  <si>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</si>
  <si>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</si>
  <si>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</si>
  <si>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</si>
  <si>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</si>
  <si>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</si>
  <si>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</si>
  <si>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</si>
  <si>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</si>
  <si>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</si>
  <si>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</si>
  <si>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</si>
  <si>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</si>
  <si>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</si>
  <si>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</si>
  <si>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</si>
  <si>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</si>
  <si>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</si>
  <si>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</si>
  <si>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</si>
  <si>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</si>
  <si>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</si>
  <si>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</si>
  <si>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</si>
  <si>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</si>
  <si>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</si>
  <si>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</si>
  <si>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</si>
  <si>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</si>
  <si>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</si>
  <si>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</si>
  <si>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</si>
  <si>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</si>
  <si>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</si>
  <si>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</si>
  <si>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</si>
  <si>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</si>
  <si>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</si>
  <si>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</si>
  <si>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</si>
  <si>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</si>
  <si>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</si>
  <si>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</si>
  <si>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</si>
  <si>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</si>
  <si>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</si>
  <si>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</si>
  <si>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</si>
  <si>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</si>
  <si>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</si>
  <si>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</si>
  <si>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</si>
  <si>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</si>
  <si>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</si>
  <si>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</si>
  <si>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</si>
  <si>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</si>
  <si>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</si>
  <si>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</si>
  <si>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</si>
  <si>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</si>
  <si>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</si>
  <si>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</si>
  <si>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</si>
  <si>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</si>
  <si>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</si>
  <si>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</si>
  <si>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</si>
  <si>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</si>
  <si>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</si>
  <si>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</si>
  <si>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</si>
  <si>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</si>
  <si>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</si>
  <si>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</si>
  <si>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</si>
  <si>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</si>
  <si>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</si>
  <si>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</si>
  <si>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</si>
  <si>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</si>
  <si>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</si>
  <si>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</si>
  <si>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</si>
  <si>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</si>
  <si>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</si>
  <si>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</si>
  <si>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</si>
  <si>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</si>
  <si>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</si>
  <si>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</si>
  <si>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</si>
  <si>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</si>
  <si>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</si>
  <si>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</si>
  <si>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</si>
  <si>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</si>
  <si>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</si>
  <si>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</si>
  <si>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</si>
  <si>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</si>
  <si>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</si>
  <si>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</si>
  <si>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</si>
  <si>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</si>
  <si>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</si>
  <si>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</si>
  <si>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</si>
  <si>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</si>
  <si>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</si>
  <si>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</si>
  <si>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</si>
  <si>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</si>
  <si>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</si>
  <si>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</si>
  <si>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</si>
  <si>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</si>
  <si>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</si>
  <si>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</si>
  <si>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</si>
  <si>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</si>
  <si>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</si>
  <si>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</si>
  <si>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</si>
  <si>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</si>
  <si>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</si>
  <si>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</si>
  <si>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</si>
  <si>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</si>
  <si>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</si>
  <si>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</si>
  <si>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</si>
  <si>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</si>
  <si>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</si>
  <si>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</si>
  <si>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</si>
  <si>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</si>
  <si>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</si>
  <si>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</si>
  <si>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</si>
  <si>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</si>
  <si>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</si>
  <si>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</si>
  <si>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</si>
  <si>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</si>
  <si>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</si>
  <si>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</si>
  <si>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</si>
  <si>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</si>
  <si>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</si>
  <si>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</si>
  <si>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</si>
  <si>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</si>
  <si>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</si>
  <si>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</si>
  <si>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</si>
  <si>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</si>
  <si>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</si>
  <si>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</si>
  <si>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</si>
  <si>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</si>
  <si>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</si>
  <si>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</si>
  <si>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</si>
  <si>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</si>
  <si>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</si>
  <si>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</si>
  <si>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</si>
  <si>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</si>
  <si>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</si>
  <si>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</si>
  <si>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</si>
  <si>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</si>
  <si>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</si>
  <si>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</si>
  <si>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</si>
  <si>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</si>
  <si>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</si>
  <si>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</si>
  <si>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</si>
  <si>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</si>
  <si>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</si>
  <si>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</si>
  <si>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</si>
  <si>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</si>
  <si>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</si>
  <si>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</si>
  <si>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</si>
  <si>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</si>
  <si>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</si>
  <si>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</si>
  <si>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</si>
  <si>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</si>
  <si>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</si>
  <si>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</si>
  <si>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</si>
  <si>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</si>
  <si>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</si>
  <si>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</si>
  <si>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</si>
  <si>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</si>
  <si>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</si>
  <si>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</si>
  <si>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</si>
  <si>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</si>
  <si>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</si>
  <si>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</si>
  <si>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</si>
  <si>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</si>
  <si>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</si>
  <si>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</si>
  <si>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</si>
  <si>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</si>
  <si>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</si>
  <si>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</si>
  <si>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</si>
  <si>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</si>
  <si>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</si>
  <si>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</si>
  <si>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</si>
  <si>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</si>
  <si>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</si>
  <si>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</si>
  <si>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</si>
  <si>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</si>
  <si>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</si>
  <si>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</si>
  <si>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</si>
  <si>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</si>
  <si>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</si>
  <si>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</si>
  <si>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</si>
  <si>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</si>
  <si>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</si>
  <si>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</si>
  <si>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</si>
  <si>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</si>
  <si>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</si>
  <si>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</si>
  <si>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</si>
  <si>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</si>
  <si>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</si>
  <si>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</si>
  <si>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</si>
  <si>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</si>
  <si>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</si>
  <si>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</si>
  <si>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</si>
  <si>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</si>
  <si>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</si>
  <si>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</si>
  <si>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</si>
  <si>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</si>
  <si>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</si>
  <si>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</si>
  <si>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</si>
  <si>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</si>
  <si>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</si>
  <si>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</si>
  <si>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</si>
  <si>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</si>
  <si>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</si>
  <si>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</si>
  <si>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</si>
  <si>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</si>
  <si>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</si>
  <si>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</si>
  <si>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</si>
  <si>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</si>
  <si>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</si>
  <si>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</si>
  <si>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</si>
  <si>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</si>
  <si>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</si>
  <si>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</si>
  <si>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</si>
  <si>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</si>
  <si>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</si>
  <si>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</si>
  <si>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</si>
  <si>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</si>
  <si>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</si>
  <si>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</si>
  <si>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</si>
  <si>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</si>
  <si>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</si>
  <si>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</si>
  <si>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</si>
  <si>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</si>
  <si>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</si>
  <si>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</si>
  <si>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</si>
  <si>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</si>
  <si>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</si>
  <si>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</si>
  <si>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</si>
  <si>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</si>
  <si>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</si>
  <si>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</si>
  <si>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</si>
  <si>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</si>
  <si>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</si>
  <si>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</si>
  <si>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</si>
  <si>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</si>
  <si>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</si>
  <si>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</si>
  <si>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</si>
  <si>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</si>
  <si>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</si>
  <si>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</si>
  <si>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</si>
  <si>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</si>
  <si>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</si>
  <si>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</si>
  <si>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</si>
  <si>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</si>
  <si>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</si>
  <si>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</si>
  <si>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</si>
  <si>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</si>
  <si>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</si>
  <si>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</si>
  <si>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</si>
  <si>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</si>
  <si>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</si>
  <si>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</si>
  <si>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</si>
  <si>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</si>
  <si>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</si>
  <si>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</si>
  <si>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</si>
  <si>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</si>
  <si>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</si>
  <si>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</si>
  <si>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</si>
  <si>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</si>
  <si>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</si>
  <si>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</si>
  <si>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</si>
  <si>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</si>
  <si>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</si>
  <si>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</si>
  <si>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</si>
  <si>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</si>
  <si>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</si>
  <si>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</si>
  <si>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</si>
  <si>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</si>
  <si>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</si>
  <si>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</si>
  <si>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</si>
  <si>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</si>
  <si>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</si>
  <si>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</si>
  <si>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</si>
  <si>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</si>
  <si>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</si>
  <si>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</si>
  <si>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</si>
  <si>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</si>
  <si>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</si>
  <si>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</si>
  <si>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</si>
  <si>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</si>
  <si>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</si>
  <si>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</si>
  <si>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</si>
  <si>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</si>
  <si>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</si>
  <si>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</si>
  <si>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</si>
  <si>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</si>
  <si>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</si>
  <si>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</si>
  <si>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</si>
  <si>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</si>
  <si>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</si>
  <si>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</si>
  <si>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</si>
  <si>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</si>
  <si>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</si>
  <si>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</si>
  <si>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</si>
  <si>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</si>
  <si>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</si>
  <si>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</si>
  <si>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</si>
  <si>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</si>
  <si>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</si>
  <si>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</si>
  <si>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</si>
  <si>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</si>
  <si>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</si>
  <si>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</si>
  <si>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</si>
  <si>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</si>
  <si>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</si>
  <si>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</si>
  <si>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</si>
  <si>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</si>
  <si>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</si>
  <si>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</si>
  <si>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</si>
  <si>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</si>
  <si>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</si>
  <si>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</si>
  <si>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</si>
  <si>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</si>
  <si>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</si>
  <si>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</si>
  <si>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</si>
  <si>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</si>
  <si>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</si>
  <si>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</si>
  <si>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</si>
  <si>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</si>
  <si>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</si>
  <si>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</si>
  <si>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</si>
  <si>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</si>
  <si>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</si>
  <si>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</si>
  <si>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</si>
  <si>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</si>
  <si>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</si>
  <si>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</si>
  <si>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</si>
  <si>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</si>
  <si>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</si>
  <si>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</si>
  <si>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</si>
  <si>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</si>
  <si>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</si>
  <si>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</si>
  <si>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</si>
  <si>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</si>
  <si>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</si>
  <si>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</si>
  <si>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</si>
  <si>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</si>
  <si>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</si>
  <si>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</si>
  <si>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</si>
  <si>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</si>
  <si>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</si>
  <si>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</si>
  <si>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</si>
  <si>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</si>
  <si>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</si>
  <si>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</si>
  <si>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</si>
  <si>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</si>
  <si>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</si>
  <si>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</si>
  <si>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</si>
  <si>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</si>
  <si>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</si>
  <si>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</si>
  <si>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</si>
  <si>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</si>
  <si>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</si>
  <si>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</si>
  <si>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</si>
  <si>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</si>
  <si>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</si>
  <si>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</si>
  <si>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</si>
  <si>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</si>
  <si>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</si>
  <si>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</si>
  <si>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</si>
  <si>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</si>
  <si>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</si>
  <si>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</si>
  <si>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</si>
  <si>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</si>
  <si>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</si>
  <si>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</si>
  <si>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</si>
  <si>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</si>
  <si>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</si>
  <si>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</si>
  <si>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</si>
  <si>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</si>
  <si>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</si>
  <si>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</si>
  <si>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</si>
  <si>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</si>
  <si>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</si>
  <si>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</si>
  <si>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</si>
  <si>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</si>
  <si>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</si>
  <si>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</si>
  <si>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</si>
  <si>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</si>
  <si>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</si>
  <si>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</si>
  <si>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</si>
  <si>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</si>
  <si>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</si>
  <si>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</si>
  <si>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</si>
  <si>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</si>
  <si>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</si>
  <si>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</si>
  <si>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</si>
  <si>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</si>
  <si>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</si>
  <si>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</si>
  <si>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</si>
  <si>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</si>
  <si>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</si>
  <si>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</si>
  <si>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</si>
  <si>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</si>
  <si>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</si>
  <si>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</si>
  <si>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</si>
  <si>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</si>
  <si>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</si>
  <si>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</si>
  <si>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</si>
  <si>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</si>
  <si>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</si>
  <si>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</si>
  <si>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</si>
  <si>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</si>
  <si>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</si>
  <si>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</si>
  <si>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</si>
  <si>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</si>
  <si>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</si>
  <si>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</si>
  <si>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</si>
  <si>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</si>
  <si>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</si>
  <si>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</si>
  <si>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</si>
  <si>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</si>
  <si>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</si>
  <si>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</si>
  <si>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</si>
  <si>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</si>
  <si>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</si>
  <si>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</si>
  <si>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</si>
  <si>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</si>
  <si>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</si>
  <si>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</si>
  <si>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</si>
  <si>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</si>
  <si>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</si>
  <si>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</si>
  <si>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</si>
  <si>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</si>
  <si>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</si>
  <si>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</si>
  <si>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</si>
  <si>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</si>
  <si>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</si>
  <si>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</si>
  <si>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</si>
  <si>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</si>
  <si>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</si>
  <si>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</si>
  <si>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</si>
  <si>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</si>
  <si>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</si>
  <si>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</si>
  <si>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</si>
  <si>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</si>
  <si>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</si>
  <si>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</si>
  <si>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</si>
  <si>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</si>
  <si>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</si>
  <si>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</si>
  <si>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</si>
  <si>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</si>
  <si>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</si>
  <si>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</si>
  <si>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</si>
  <si>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</si>
  <si>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</si>
  <si>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</si>
  <si>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</si>
  <si>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</si>
  <si>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</si>
  <si>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</si>
  <si>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</si>
  <si>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</si>
  <si>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</si>
  <si>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</si>
  <si>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</si>
  <si>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</si>
  <si>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</si>
  <si>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</si>
  <si>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</si>
  <si>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</si>
  <si>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</si>
  <si>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</si>
  <si>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</si>
  <si>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</si>
  <si>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</si>
  <si>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</si>
  <si>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</si>
  <si>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</si>
  <si>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</si>
  <si>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</si>
  <si>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</si>
  <si>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</si>
  <si>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</si>
  <si>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</si>
  <si>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</si>
  <si>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</si>
  <si>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</si>
  <si>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</si>
  <si>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</si>
  <si>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</si>
  <si>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</si>
  <si>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</si>
  <si>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</si>
  <si>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</si>
  <si>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</si>
  <si>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</si>
  <si>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</si>
  <si>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</si>
  <si>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</si>
  <si>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</si>
  <si>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</si>
  <si>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</si>
  <si>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</si>
  <si>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</si>
  <si>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</si>
  <si>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</si>
  <si>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</si>
  <si>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</si>
  <si>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</si>
  <si>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</si>
  <si>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</si>
  <si>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</si>
  <si>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</si>
  <si>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</si>
  <si>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</si>
  <si>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</si>
  <si>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</si>
  <si>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</si>
  <si>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</si>
  <si>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</si>
  <si>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</si>
  <si>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</si>
  <si>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</si>
  <si>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</si>
  <si>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</si>
  <si>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</si>
  <si>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</si>
  <si>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</si>
  <si>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</si>
  <si>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</si>
  <si>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</si>
  <si>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</si>
  <si>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</si>
  <si>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</si>
  <si>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</si>
  <si>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</si>
  <si>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</si>
  <si>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</si>
  <si>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</si>
  <si>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</si>
  <si>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</si>
  <si>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</si>
  <si>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</si>
  <si>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</si>
  <si>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</si>
  <si>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</si>
  <si>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</si>
  <si>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</si>
  <si>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</si>
  <si>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</si>
  <si>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</si>
  <si>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</si>
  <si>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</si>
  <si>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</si>
  <si>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</si>
  <si>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</si>
  <si>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</si>
  <si>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</si>
  <si>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</si>
  <si>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</si>
  <si>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</si>
  <si>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</si>
  <si>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</si>
  <si>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</si>
  <si>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</si>
  <si>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</si>
  <si>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</si>
  <si>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</si>
  <si>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</si>
  <si>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</si>
  <si>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</si>
  <si>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</si>
  <si>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</si>
  <si>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</si>
  <si>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</si>
  <si>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</si>
  <si>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</si>
  <si>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</si>
  <si>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</si>
  <si>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</si>
  <si>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</si>
  <si>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</si>
  <si>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</si>
  <si>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</si>
  <si>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</si>
  <si>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</si>
  <si>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</si>
  <si>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</si>
  <si>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</si>
  <si>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</si>
  <si>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</si>
  <si>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</si>
  <si>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</si>
  <si>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</si>
  <si>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</si>
  <si>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</si>
  <si>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</si>
  <si>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</si>
  <si>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</si>
  <si>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</si>
  <si>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</si>
  <si>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</si>
  <si>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</si>
  <si>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</si>
  <si>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</si>
  <si>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</si>
  <si>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</si>
  <si>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</si>
  <si>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</si>
  <si>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</si>
  <si>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</si>
  <si>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</si>
  <si>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</si>
  <si>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</si>
  <si>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</si>
  <si>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</si>
  <si>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</si>
  <si>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</si>
  <si>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</si>
  <si>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</si>
  <si>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</si>
  <si>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</si>
  <si>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</si>
  <si>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</si>
  <si>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</si>
  <si>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</si>
  <si>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</si>
  <si>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</si>
  <si>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</si>
  <si>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</si>
  <si>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</si>
  <si>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</si>
  <si>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</si>
  <si>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</si>
  <si>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</si>
  <si>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</si>
  <si>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</si>
  <si>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</si>
  <si>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</si>
  <si>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</si>
  <si>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</si>
  <si>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</si>
  <si>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</si>
  <si>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</si>
  <si>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</si>
  <si>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</si>
  <si>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</si>
  <si>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</si>
  <si>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</si>
  <si>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</si>
  <si>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</si>
  <si>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</si>
  <si>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</si>
  <si>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</si>
  <si>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</si>
  <si>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</si>
  <si>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</si>
  <si>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</si>
  <si>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</si>
  <si>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</si>
  <si>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</si>
  <si>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</si>
  <si>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</si>
  <si>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</si>
  <si>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</si>
  <si>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</si>
  <si>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</si>
  <si>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</si>
  <si>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</si>
  <si>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</si>
  <si>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</si>
  <si>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</si>
  <si>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</si>
  <si>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</si>
  <si>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</si>
  <si>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</si>
  <si>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</si>
  <si>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</si>
  <si>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</si>
  <si>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</si>
  <si>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</si>
  <si>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</si>
  <si>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</si>
  <si>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</si>
  <si>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</si>
  <si>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</si>
  <si>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</si>
  <si>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</si>
  <si>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</si>
  <si>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</si>
  <si>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</si>
  <si>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</si>
  <si>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</si>
  <si>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</si>
  <si>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</si>
  <si>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</si>
  <si>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</si>
  <si>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</si>
  <si>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</si>
  <si>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</si>
  <si>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</si>
  <si>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</si>
  <si>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</si>
  <si>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</si>
  <si>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</si>
  <si>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</si>
  <si>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</si>
  <si>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</si>
  <si>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</si>
  <si>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</si>
  <si>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</si>
  <si>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</si>
  <si>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</si>
  <si>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</si>
  <si>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</si>
  <si>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</si>
  <si>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</si>
  <si>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</si>
  <si>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</si>
  <si>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</si>
  <si>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</si>
  <si>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</si>
  <si>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</si>
  <si>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</si>
  <si>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</si>
  <si>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</si>
  <si>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</si>
  <si>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</si>
  <si>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</si>
  <si>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</si>
  <si>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</si>
  <si>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</si>
  <si>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</si>
  <si>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</si>
  <si>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</si>
  <si>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</si>
  <si>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</si>
  <si>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</si>
  <si>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</si>
  <si>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</si>
  <si>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</si>
  <si>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</si>
  <si>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</si>
  <si>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</si>
  <si>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</si>
  <si>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</si>
  <si>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</si>
  <si>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</si>
  <si>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</si>
  <si>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</si>
  <si>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</si>
  <si>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</si>
  <si>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</si>
  <si>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</si>
  <si>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</si>
  <si>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</si>
  <si>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</si>
  <si>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</si>
  <si>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</si>
  <si>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</si>
  <si>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</si>
  <si>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</si>
  <si>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</si>
  <si>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</si>
  <si>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</si>
  <si>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</si>
  <si>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</si>
  <si>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</si>
  <si>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</si>
  <si>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</si>
  <si>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</si>
  <si>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</si>
  <si>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</si>
  <si>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</si>
  <si>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</si>
  <si>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</si>
  <si>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</si>
  <si>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</si>
  <si>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</si>
  <si>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</si>
  <si>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</si>
  <si>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</si>
  <si>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</si>
  <si>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</si>
  <si>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</si>
  <si>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</si>
  <si>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</si>
  <si>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</si>
  <si>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</si>
  <si>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</si>
  <si>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</si>
  <si>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</si>
  <si>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</si>
  <si>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</si>
  <si>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</si>
  <si>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</si>
  <si>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</si>
  <si>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</si>
  <si>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</si>
  <si>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</si>
  <si>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</si>
  <si>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</si>
  <si>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</si>
  <si>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</si>
  <si>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</si>
  <si>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</si>
  <si>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</si>
  <si>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</si>
  <si>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</si>
  <si>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</si>
  <si>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</si>
  <si>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</si>
  <si>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</si>
  <si>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</si>
  <si>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</si>
  <si>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</si>
  <si>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</si>
  <si>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</si>
  <si>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</si>
  <si>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</si>
  <si>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</si>
  <si>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</si>
  <si>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</si>
  <si>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</si>
  <si>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</si>
  <si>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</si>
  <si>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</si>
  <si>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</si>
  <si>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</si>
  <si>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</si>
  <si>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</si>
  <si>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</si>
  <si>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</si>
  <si>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</si>
  <si>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</si>
  <si>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</si>
  <si>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</si>
  <si>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</si>
  <si>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</si>
  <si>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</si>
  <si>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</si>
  <si>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</si>
  <si>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</si>
  <si>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</si>
  <si>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</si>
  <si>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</si>
  <si>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</si>
  <si>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</si>
  <si>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</si>
  <si>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</si>
  <si>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</si>
  <si>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</si>
  <si>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</si>
  <si>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</si>
  <si>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</si>
  <si>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</si>
  <si>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</si>
  <si>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</si>
  <si>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</si>
  <si>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</si>
  <si>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</si>
  <si>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</si>
  <si>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</si>
  <si>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</si>
  <si>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</si>
  <si>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</si>
  <si>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</si>
  <si>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</si>
  <si>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</si>
  <si>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</si>
  <si>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</si>
  <si>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</si>
  <si>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</si>
  <si>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</si>
  <si>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</si>
  <si>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</si>
  <si>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</si>
  <si>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</si>
  <si>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</si>
  <si>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</si>
  <si>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</si>
  <si>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</si>
  <si>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</si>
  <si>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</si>
  <si>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</si>
  <si>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</si>
  <si>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</si>
  <si>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</si>
  <si>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</si>
  <si>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</si>
  <si>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</si>
  <si>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</si>
  <si>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</si>
  <si>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</si>
  <si>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</si>
  <si>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</si>
  <si>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</si>
  <si>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</si>
  <si>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</si>
  <si>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</si>
  <si>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</si>
  <si>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</si>
  <si>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</si>
  <si>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</si>
  <si>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</si>
  <si>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</si>
  <si>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</si>
  <si>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</si>
  <si>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</si>
  <si>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</si>
  <si>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</si>
  <si>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</si>
  <si>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</si>
  <si>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</si>
  <si>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</si>
  <si>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</si>
  <si>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</si>
  <si>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</si>
  <si>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</si>
  <si>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</si>
  <si>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</si>
  <si>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</si>
  <si>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</si>
  <si>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</si>
  <si>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</si>
  <si>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</si>
  <si>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</si>
  <si>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</si>
  <si>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</si>
  <si>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</si>
  <si>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</si>
  <si>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</si>
  <si>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</si>
  <si>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</si>
  <si>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</si>
  <si>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</si>
  <si>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</si>
  <si>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</si>
  <si>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</si>
  <si>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</si>
  <si>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</si>
  <si>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</si>
  <si>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</si>
  <si>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</si>
  <si>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</si>
  <si>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</si>
  <si>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</si>
  <si>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</si>
  <si>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</si>
  <si>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</si>
  <si>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</si>
  <si>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</si>
  <si>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</si>
  <si>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</si>
  <si>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</si>
  <si>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</si>
  <si>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</si>
  <si>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</si>
  <si>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</si>
  <si>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</si>
  <si>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</si>
  <si>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</si>
  <si>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</si>
  <si>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</si>
  <si>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</si>
  <si>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</si>
  <si>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</si>
  <si>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</si>
  <si>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</si>
  <si>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</si>
  <si>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</si>
  <si>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</si>
  <si>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</si>
  <si>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</si>
  <si>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</si>
  <si>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</si>
  <si>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</si>
  <si>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</si>
  <si>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</si>
  <si>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</si>
  <si>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</si>
  <si>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</si>
  <si>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</si>
  <si>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</si>
  <si>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</si>
  <si>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</si>
  <si>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</si>
  <si>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</si>
  <si>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</si>
  <si>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</si>
  <si>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</si>
  <si>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</si>
  <si>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</si>
  <si>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</si>
  <si>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</si>
  <si>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</si>
  <si>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</si>
  <si>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</si>
  <si>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</si>
  <si>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</si>
  <si>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</si>
  <si>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</si>
  <si>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</si>
  <si>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</si>
  <si>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</si>
  <si>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</si>
  <si>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</si>
  <si>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</si>
  <si>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</si>
  <si>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</si>
  <si>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</si>
  <si>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</si>
  <si>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</si>
  <si>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</si>
  <si>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</si>
  <si>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</si>
  <si>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</si>
  <si>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</si>
  <si>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</si>
  <si>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</si>
  <si>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</si>
  <si>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</si>
  <si>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</si>
  <si>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</si>
  <si>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</si>
  <si>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</si>
  <si>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</si>
  <si>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</si>
  <si>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</si>
  <si>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</si>
  <si>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</si>
  <si>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</si>
  <si>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</si>
  <si>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</si>
  <si>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</si>
  <si>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</si>
  <si>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</si>
  <si>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</si>
  <si>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</si>
  <si>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</si>
  <si>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</si>
  <si>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</si>
  <si>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</si>
  <si>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</si>
  <si>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</si>
  <si>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</si>
  <si>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</si>
  <si>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</si>
  <si>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</si>
  <si>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</si>
  <si>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</si>
  <si>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</si>
  <si>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</si>
  <si>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</si>
  <si>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</si>
  <si>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</si>
  <si>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</si>
  <si>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</si>
  <si>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</si>
  <si>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</si>
  <si>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</si>
  <si>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</si>
  <si>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</si>
  <si>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</si>
  <si>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</si>
  <si>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</si>
  <si>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</si>
  <si>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</si>
  <si>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</si>
  <si>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</si>
  <si>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</si>
  <si>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</si>
  <si>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</si>
  <si>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</si>
  <si>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</si>
  <si>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</si>
  <si>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</si>
  <si>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</si>
  <si>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</si>
  <si>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</si>
  <si>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</si>
  <si>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</si>
  <si>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</si>
  <si>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</si>
  <si>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</si>
  <si>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</si>
  <si>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</si>
  <si>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</si>
  <si>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</si>
  <si>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</si>
  <si>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</si>
  <si>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</si>
  <si>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</si>
  <si>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</si>
  <si>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</si>
  <si>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</si>
  <si>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</si>
  <si>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</si>
  <si>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</si>
  <si>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</si>
  <si>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</si>
  <si>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</si>
  <si>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</si>
  <si>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</si>
  <si>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</si>
  <si>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</si>
  <si>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</si>
  <si>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</si>
  <si>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</si>
  <si>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</si>
  <si>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</si>
  <si>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</si>
  <si>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</si>
  <si>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</si>
  <si>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</si>
  <si>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</si>
  <si>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</si>
  <si>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</si>
  <si>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</si>
  <si>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</si>
  <si>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</si>
  <si>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</si>
  <si>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</si>
  <si>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</si>
  <si>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</si>
  <si>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</si>
  <si>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</si>
  <si>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</si>
  <si>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</si>
  <si>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</si>
  <si>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</si>
  <si>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</si>
  <si>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</si>
  <si>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</si>
  <si>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</si>
  <si>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</si>
  <si>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</si>
  <si>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</si>
  <si>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</si>
  <si>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</si>
  <si>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</si>
  <si>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</si>
  <si>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</si>
  <si>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</si>
  <si>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</si>
  <si>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</si>
  <si>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</si>
  <si>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</si>
  <si>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</si>
  <si>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</si>
  <si>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</si>
  <si>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</si>
  <si>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</si>
  <si>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</si>
  <si>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</si>
  <si>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</si>
  <si>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</si>
  <si>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</si>
  <si>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</si>
  <si>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</si>
  <si>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</si>
  <si>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</si>
  <si>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</si>
  <si>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</si>
  <si>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</si>
  <si>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</si>
  <si>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</si>
  <si>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</si>
  <si>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</si>
  <si>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</si>
  <si>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</si>
  <si>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</si>
  <si>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</si>
  <si>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</si>
  <si>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</si>
  <si>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</si>
  <si>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</si>
  <si>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</si>
  <si>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</si>
  <si>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</si>
  <si>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</si>
  <si>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</si>
  <si>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</si>
  <si>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</si>
  <si>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</si>
  <si>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</si>
  <si>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</si>
  <si>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</si>
  <si>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</si>
  <si>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</si>
  <si>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</si>
  <si>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</si>
  <si>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</si>
  <si>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</si>
  <si>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</si>
  <si>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</si>
  <si>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</si>
  <si>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</si>
  <si>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</si>
  <si>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</si>
  <si>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</si>
  <si>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</si>
  <si>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</si>
  <si>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</si>
  <si>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</si>
  <si>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</si>
  <si>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</si>
  <si>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</si>
  <si>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</si>
  <si>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</si>
  <si>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</si>
  <si>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</si>
  <si>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</si>
  <si>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</si>
  <si>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</si>
  <si>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</si>
  <si>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</si>
  <si>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</si>
  <si>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</si>
  <si>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</si>
  <si>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</si>
  <si>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</si>
  <si>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</si>
  <si>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</si>
  <si>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</si>
  <si>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</si>
  <si>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</si>
  <si>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</si>
  <si>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</si>
  <si>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</si>
  <si>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</si>
  <si>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</si>
  <si>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</si>
  <si>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</si>
  <si>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</si>
  <si>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</si>
  <si>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</si>
  <si>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</si>
  <si>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</si>
  <si>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</si>
  <si>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</si>
  <si>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</si>
  <si>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</si>
  <si>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</si>
  <si>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</si>
  <si>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</si>
  <si>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</si>
  <si>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</si>
  <si>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</si>
  <si>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</si>
  <si>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</si>
  <si>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</si>
  <si>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</si>
  <si>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</si>
  <si>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</si>
  <si>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</si>
  <si>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</si>
  <si>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</si>
  <si>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</si>
  <si>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</si>
  <si>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</si>
  <si>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</si>
  <si>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</si>
  <si>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</si>
  <si>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</si>
  <si>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</si>
  <si>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</si>
  <si>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</si>
  <si>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</si>
  <si>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</si>
  <si>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</si>
  <si>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</si>
  <si>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</si>
  <si>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</si>
  <si>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</si>
  <si>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</si>
  <si>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</si>
  <si>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</si>
  <si>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</si>
  <si>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</si>
  <si>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</si>
  <si>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</si>
  <si>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</si>
  <si>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</si>
  <si>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</si>
  <si>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</si>
  <si>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</si>
  <si>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</si>
  <si>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</si>
  <si>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</si>
  <si>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</si>
  <si>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</si>
  <si>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</si>
  <si>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</si>
  <si>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</si>
  <si>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</si>
  <si>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</si>
  <si>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</si>
  <si>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</si>
  <si>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</si>
  <si>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</si>
  <si>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</si>
  <si>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</si>
  <si>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</si>
  <si>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</si>
  <si>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</si>
  <si>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</si>
  <si>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</si>
  <si>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</si>
  <si>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</si>
  <si>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</si>
  <si>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</si>
  <si>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</si>
  <si>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</si>
  <si>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</si>
  <si>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</si>
  <si>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</si>
  <si>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</si>
  <si>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</si>
  <si>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</si>
  <si>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</si>
  <si>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</si>
  <si>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</si>
  <si>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</si>
  <si>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</si>
  <si>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</si>
  <si>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</si>
  <si>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</si>
  <si>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</si>
  <si>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</si>
  <si>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</si>
  <si>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</si>
  <si>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</si>
  <si>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</si>
  <si>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</si>
  <si>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</si>
  <si>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</si>
  <si>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</si>
  <si>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</si>
  <si>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</si>
  <si>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</si>
  <si>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</si>
  <si>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</si>
  <si>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</si>
  <si>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</si>
  <si>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</si>
  <si>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</si>
  <si>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</si>
  <si>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</si>
  <si>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</si>
  <si>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</si>
  <si>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</si>
  <si>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</si>
  <si>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</si>
  <si>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</si>
  <si>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</si>
  <si>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</si>
  <si>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</si>
  <si>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</si>
  <si>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</si>
  <si>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</si>
  <si>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</si>
  <si>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</si>
  <si>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</si>
  <si>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</si>
  <si>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</si>
  <si>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</si>
  <si>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</si>
  <si>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</si>
  <si>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</si>
  <si>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</si>
  <si>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</si>
  <si>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</si>
  <si>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</si>
  <si>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</si>
  <si>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</si>
  <si>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</si>
  <si>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</si>
  <si>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</si>
  <si>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</si>
  <si>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</si>
  <si>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</si>
  <si>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</si>
  <si>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</si>
  <si>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</si>
  <si>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</si>
  <si>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</si>
  <si>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</si>
  <si>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</si>
  <si>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</si>
  <si>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</si>
  <si>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</si>
  <si>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</si>
  <si>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</si>
  <si>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</si>
  <si>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</si>
  <si>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</si>
  <si>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</si>
  <si>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</si>
  <si>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</si>
  <si>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</si>
  <si>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</si>
  <si>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</si>
  <si>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</si>
  <si>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</si>
  <si>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</si>
  <si>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</si>
  <si>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</si>
  <si>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</si>
  <si>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</si>
  <si>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</si>
  <si>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</si>
  <si>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</si>
  <si>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</si>
  <si>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</si>
  <si>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</si>
  <si>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</si>
  <si>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</si>
  <si>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</si>
  <si>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</si>
  <si>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</si>
  <si>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</si>
  <si>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</si>
  <si>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</si>
  <si>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</si>
  <si>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</si>
  <si>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</si>
  <si>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</si>
  <si>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</si>
  <si>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</si>
  <si>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</si>
  <si>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</si>
  <si>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</si>
  <si>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</si>
  <si>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</si>
  <si>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</si>
  <si>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</si>
  <si>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</si>
  <si>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</si>
  <si>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</si>
  <si>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</si>
  <si>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</si>
  <si>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</si>
  <si>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</si>
  <si>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</si>
  <si>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</si>
  <si>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</si>
  <si>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</si>
  <si>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</si>
  <si>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</si>
  <si>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</si>
  <si>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</si>
  <si>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</si>
  <si>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</si>
  <si>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</si>
  <si>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</si>
  <si>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</si>
  <si>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</si>
  <si>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</si>
  <si>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</si>
  <si>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</si>
  <si>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</si>
  <si>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</si>
  <si>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</si>
  <si>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</si>
  <si>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</si>
  <si>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</si>
  <si>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</si>
  <si>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</si>
  <si>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</si>
  <si>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</si>
  <si>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</si>
  <si>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</si>
  <si>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</si>
  <si>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</si>
  <si>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</si>
  <si>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</si>
  <si>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</si>
  <si>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</si>
  <si>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</si>
  <si>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</si>
  <si>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</si>
  <si>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</si>
  <si>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</si>
  <si>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</si>
  <si>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</si>
  <si>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</si>
  <si>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</si>
  <si>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</si>
  <si>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</si>
  <si>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</si>
  <si>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</si>
  <si>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</si>
  <si>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</si>
  <si>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</si>
  <si>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</si>
  <si>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</si>
  <si>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</si>
  <si>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</si>
  <si>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</si>
  <si>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</si>
  <si>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</si>
  <si>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</si>
  <si>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</si>
  <si>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</si>
  <si>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</si>
  <si>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</si>
  <si>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</si>
  <si>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</si>
  <si>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</si>
  <si>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</si>
  <si>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</si>
  <si>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</si>
  <si>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</si>
  <si>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</si>
  <si>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</si>
  <si>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</si>
  <si>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</si>
  <si>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</si>
  <si>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</si>
  <si>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</si>
  <si>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</si>
  <si>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</si>
  <si>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</si>
  <si>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</si>
  <si>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</si>
  <si>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</si>
  <si>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</si>
  <si>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</si>
  <si>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</si>
  <si>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</si>
  <si>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</si>
  <si>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</si>
  <si>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</si>
  <si>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</si>
  <si>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</si>
  <si>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</si>
  <si>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</si>
  <si>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</si>
  <si>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</si>
  <si>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</si>
  <si>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</si>
  <si>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</si>
  <si>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</si>
  <si>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</si>
  <si>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</si>
  <si>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</si>
  <si>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</si>
  <si>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</si>
  <si>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</si>
  <si>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</si>
  <si>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</si>
  <si>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</si>
  <si>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</si>
  <si>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</si>
  <si>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</si>
  <si>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</si>
  <si>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</si>
  <si>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</si>
  <si>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</si>
  <si>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</si>
  <si>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</si>
  <si>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</si>
  <si>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</si>
  <si>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</si>
  <si>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</si>
  <si>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</si>
  <si>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</si>
  <si>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</si>
  <si>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</si>
  <si>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</si>
  <si>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</si>
  <si>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</si>
  <si>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</si>
  <si>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</si>
  <si>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</si>
  <si>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</si>
  <si>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</si>
  <si>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</si>
  <si>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</si>
  <si>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</si>
  <si>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</si>
  <si>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</si>
  <si>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</si>
  <si>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</si>
  <si>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</si>
  <si>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</si>
  <si>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</si>
  <si>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</si>
  <si>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</si>
  <si>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</si>
  <si>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</si>
  <si>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</si>
  <si>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</si>
  <si>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</si>
  <si>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</si>
  <si>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</si>
  <si>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</si>
  <si>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</si>
  <si>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</si>
  <si>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</si>
  <si>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</si>
  <si>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</si>
  <si>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</si>
  <si>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</si>
  <si>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</si>
  <si>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</si>
  <si>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</si>
  <si>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</si>
  <si>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</si>
  <si>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</si>
  <si>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</si>
  <si>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</si>
  <si>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</si>
  <si>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</si>
  <si>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</si>
  <si>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</si>
  <si>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</si>
  <si>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</si>
  <si>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</si>
  <si>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</si>
  <si>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</si>
  <si>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</si>
  <si>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</si>
  <si>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</si>
  <si>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</si>
  <si>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</si>
  <si>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</si>
  <si>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</si>
  <si>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</si>
  <si>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</si>
  <si>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</si>
  <si>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</si>
  <si>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</si>
  <si>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</si>
  <si>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</si>
  <si>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</si>
  <si>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</si>
  <si>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</si>
  <si>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</si>
  <si>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</si>
  <si>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</si>
  <si>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</si>
  <si>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</si>
  <si>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</si>
  <si>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</si>
  <si>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</si>
  <si>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</si>
  <si>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</si>
  <si>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</si>
  <si>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</si>
  <si>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</si>
  <si>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</si>
  <si>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</si>
  <si>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</si>
  <si>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</si>
  <si>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</si>
  <si>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</si>
  <si>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</si>
  <si>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</si>
  <si>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</si>
  <si>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</si>
  <si>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</si>
  <si>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</si>
  <si>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</si>
  <si>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</si>
  <si>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</si>
  <si>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</si>
  <si>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</si>
  <si>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</si>
  <si>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</si>
  <si>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</si>
  <si>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</si>
  <si>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</si>
  <si>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</si>
  <si>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</si>
  <si>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</si>
  <si>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</si>
  <si>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</si>
  <si>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</si>
  <si>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</si>
  <si>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</si>
  <si>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</si>
  <si>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</si>
  <si>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</si>
  <si>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</si>
  <si>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</si>
  <si>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</si>
  <si>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</si>
  <si>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</si>
  <si>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</si>
  <si>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</si>
  <si>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</si>
  <si>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</si>
  <si>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</si>
  <si>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</si>
  <si>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</si>
  <si>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</si>
  <si>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</si>
  <si>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</si>
  <si>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</si>
  <si>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</si>
  <si>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</si>
  <si>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</si>
  <si>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</si>
  <si>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</si>
  <si>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</si>
  <si>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</si>
  <si>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</si>
  <si>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</si>
  <si>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</si>
  <si>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</si>
  <si>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</si>
  <si>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</si>
  <si>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</si>
  <si>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</si>
  <si>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</si>
  <si>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</si>
  <si>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</si>
  <si>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</si>
  <si>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</si>
  <si>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</si>
  <si>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</si>
  <si>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</si>
  <si>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</si>
  <si>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</si>
  <si>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</si>
  <si>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</si>
  <si>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</si>
  <si>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</si>
  <si>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</si>
  <si>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</si>
  <si>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</si>
  <si>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</si>
  <si>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</si>
  <si>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</si>
  <si>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</si>
  <si>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</si>
  <si>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</si>
  <si>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</si>
  <si>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</si>
  <si>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</si>
  <si>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</si>
  <si>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</si>
  <si>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</si>
  <si>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</si>
  <si>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</si>
  <si>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</si>
  <si>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</si>
  <si>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</si>
  <si>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</si>
  <si>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</si>
  <si>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</si>
  <si>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</si>
  <si>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</si>
  <si>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</si>
  <si>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</si>
  <si>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</si>
  <si>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</si>
  <si>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</si>
  <si>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</si>
  <si>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</si>
  <si>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</si>
  <si>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</si>
  <si>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</si>
  <si>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</si>
  <si>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</si>
  <si>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</si>
  <si>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</si>
  <si>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</si>
  <si>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</si>
  <si>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</si>
  <si>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</si>
  <si>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</si>
  <si>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</si>
  <si>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</si>
  <si>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</si>
  <si>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</si>
  <si>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</si>
  <si>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</si>
  <si>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</si>
  <si>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</si>
  <si>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</si>
  <si>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</si>
  <si>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</si>
  <si>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</si>
  <si>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</si>
  <si>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</si>
  <si>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</si>
  <si>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</si>
  <si>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</si>
  <si>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</si>
  <si>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</si>
  <si>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</si>
  <si>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</si>
  <si>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</si>
  <si>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</si>
  <si>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</si>
  <si>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</si>
  <si>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</si>
  <si>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</si>
  <si>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</si>
  <si>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</si>
  <si>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</si>
  <si>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</si>
  <si>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</si>
  <si>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</si>
  <si>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</si>
  <si>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</si>
  <si>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</si>
  <si>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</si>
  <si>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</si>
  <si>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</si>
  <si>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</si>
  <si>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</si>
  <si>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</si>
  <si>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</si>
  <si>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</si>
  <si>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</si>
  <si>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</si>
  <si>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</si>
  <si>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</si>
  <si>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</si>
  <si>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</si>
  <si>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</si>
  <si>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</si>
  <si>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</si>
  <si>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</si>
  <si>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</si>
  <si>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</si>
  <si>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</si>
  <si>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</si>
  <si>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</si>
  <si>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</si>
  <si>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</si>
  <si>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</si>
  <si>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</si>
  <si>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</si>
  <si>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</si>
  <si>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</si>
  <si>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</si>
  <si>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</si>
  <si>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</si>
  <si>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</si>
  <si>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</si>
  <si>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</si>
  <si>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</si>
  <si>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</si>
  <si>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</si>
  <si>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</si>
  <si>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</si>
  <si>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</si>
  <si>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</si>
  <si>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</si>
  <si>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</si>
  <si>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</si>
  <si>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</si>
  <si>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</si>
  <si>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</si>
  <si>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</si>
  <si>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</si>
  <si>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</si>
  <si>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</si>
  <si>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</si>
  <si>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</si>
  <si>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</si>
  <si>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</si>
  <si>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</si>
  <si>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</si>
  <si>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</si>
  <si>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</si>
  <si>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</si>
  <si>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</si>
  <si>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</si>
  <si>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</si>
  <si>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</si>
  <si>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</si>
  <si>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</si>
  <si>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</si>
  <si>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</si>
  <si>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</si>
  <si>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</si>
  <si>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</si>
  <si>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</si>
  <si>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</si>
  <si>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</si>
  <si>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</si>
  <si>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</si>
  <si>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</si>
  <si>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</si>
  <si>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</si>
  <si>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</si>
  <si>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</si>
  <si>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</si>
  <si>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</si>
  <si>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</si>
  <si>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</si>
  <si>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</si>
  <si>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</si>
  <si>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</si>
  <si>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</si>
  <si>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</si>
  <si>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</si>
  <si>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</si>
  <si>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</si>
  <si>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</si>
  <si>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</si>
  <si>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</si>
  <si>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</si>
  <si>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</si>
  <si>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</si>
  <si>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</si>
  <si>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</si>
  <si>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</si>
  <si>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</si>
  <si>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</si>
  <si>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</si>
  <si>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</si>
  <si>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</si>
  <si>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</si>
  <si>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</si>
  <si>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</si>
  <si>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</si>
  <si>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</si>
  <si>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</si>
  <si>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</si>
  <si>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</si>
  <si>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</si>
  <si>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</si>
  <si>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</si>
  <si>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</si>
  <si>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</si>
  <si>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</si>
  <si>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</si>
  <si>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</si>
  <si>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</si>
  <si>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</si>
  <si>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</si>
  <si>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</si>
  <si>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</si>
  <si>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</si>
  <si>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</si>
  <si>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</si>
  <si>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</si>
  <si>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</si>
  <si>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</si>
  <si>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</si>
  <si>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</si>
  <si>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</si>
  <si>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</si>
  <si>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</si>
  <si>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</si>
  <si>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</si>
  <si>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</si>
  <si>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</si>
  <si>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</si>
  <si>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</si>
  <si>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</si>
  <si>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</si>
  <si>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</si>
  <si>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</si>
  <si>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</si>
  <si>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</si>
  <si>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</si>
  <si>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</si>
  <si>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</si>
  <si>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</si>
  <si>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</si>
  <si>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</si>
  <si>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</si>
  <si>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</si>
  <si>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</si>
  <si>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</si>
  <si>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</si>
  <si>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</si>
  <si>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</si>
  <si>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</si>
  <si>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</si>
  <si>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</si>
  <si>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</si>
  <si>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</si>
  <si>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</si>
  <si>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</si>
  <si>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</si>
  <si>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</si>
  <si>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</si>
  <si>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</si>
  <si>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</si>
  <si>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</si>
  <si>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</si>
  <si>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</si>
  <si>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</si>
  <si>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</si>
  <si>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</si>
  <si>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</si>
  <si>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</si>
  <si>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</si>
  <si>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</si>
  <si>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</si>
  <si>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</si>
  <si>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</si>
  <si>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</si>
  <si>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</si>
  <si>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</si>
  <si>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</si>
  <si>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</si>
  <si>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</si>
  <si>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</si>
  <si>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</si>
  <si>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</si>
  <si>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</si>
  <si>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</si>
  <si>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</si>
  <si>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</si>
  <si>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</si>
  <si>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</si>
  <si>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</si>
  <si>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</si>
  <si>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</si>
  <si>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</si>
  <si>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</si>
  <si>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</si>
  <si>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</si>
  <si>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</si>
  <si>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</si>
  <si>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</si>
  <si>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</si>
  <si>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</si>
  <si>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</si>
  <si>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</si>
  <si>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</si>
  <si>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</si>
  <si>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</si>
  <si>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</si>
  <si>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</si>
  <si>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</si>
  <si>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</si>
  <si>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</si>
  <si>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</si>
  <si>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</si>
  <si>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</si>
  <si>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</si>
  <si>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</si>
  <si>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</si>
  <si>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</si>
  <si>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</si>
  <si>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</si>
  <si>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</si>
  <si>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</si>
  <si>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</si>
  <si>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</si>
  <si>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</si>
  <si>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</si>
  <si>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</si>
  <si>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</si>
  <si>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</si>
  <si>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</si>
  <si>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</si>
  <si>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</si>
  <si>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</si>
  <si>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</si>
  <si>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</si>
  <si>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</si>
  <si>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</si>
  <si>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</si>
  <si>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</si>
  <si>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</si>
  <si>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</si>
  <si>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</si>
  <si>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</si>
  <si>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</si>
  <si>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</si>
  <si>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</si>
  <si>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</si>
  <si>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</si>
  <si>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</si>
  <si>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</si>
  <si>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</si>
  <si>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</si>
  <si>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</si>
  <si>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</si>
  <si>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</si>
  <si>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</si>
  <si>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</si>
  <si>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</si>
  <si>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</si>
  <si>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</si>
  <si>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</si>
  <si>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</si>
  <si>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</si>
  <si>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</si>
  <si>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</si>
  <si>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</si>
  <si>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</si>
  <si>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</si>
  <si>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</si>
  <si>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</si>
  <si>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</si>
  <si>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</si>
  <si>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</si>
  <si>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</si>
  <si>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</si>
  <si>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</si>
  <si>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</si>
  <si>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</si>
  <si>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</si>
  <si>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</si>
  <si>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</si>
  <si>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</si>
  <si>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</si>
  <si>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</si>
  <si>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</si>
  <si>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</si>
  <si>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</si>
  <si>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</si>
  <si>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</si>
  <si>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</si>
  <si>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</si>
  <si>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</si>
  <si>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</si>
  <si>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</si>
  <si>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</si>
  <si>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</si>
  <si>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</si>
  <si>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</si>
  <si>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</si>
  <si>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</si>
  <si>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</si>
  <si>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</si>
  <si>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</si>
  <si>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</si>
  <si>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</si>
  <si>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</si>
  <si>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</si>
  <si>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</si>
  <si>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</si>
  <si>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</si>
  <si>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</si>
  <si>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</si>
  <si>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</si>
  <si>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</si>
  <si>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</si>
  <si>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</si>
  <si>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</si>
  <si>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</si>
  <si>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</si>
  <si>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</si>
  <si>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</si>
  <si>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</si>
  <si>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</si>
  <si>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</si>
  <si>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</si>
  <si>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</si>
  <si>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</si>
  <si>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</si>
  <si>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</si>
  <si>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</si>
  <si>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</si>
  <si>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</si>
  <si>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</si>
  <si>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</si>
  <si>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</si>
  <si>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</si>
  <si>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</si>
  <si>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</si>
  <si>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</si>
  <si>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</si>
  <si>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</si>
  <si>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</si>
  <si>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</si>
  <si>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</si>
  <si>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</si>
  <si>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</si>
  <si>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</si>
  <si>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</si>
  <si>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</si>
  <si>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</si>
  <si>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</si>
  <si>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</si>
  <si>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</si>
  <si>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</si>
  <si>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</si>
  <si>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</si>
  <si>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</si>
  <si>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</si>
  <si>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</si>
  <si>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</si>
  <si>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</si>
  <si>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</si>
  <si>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</si>
  <si>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</si>
  <si>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</si>
  <si>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</si>
  <si>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</si>
  <si>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</si>
  <si>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</si>
  <si>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</si>
  <si>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</si>
  <si>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</si>
  <si>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</si>
  <si>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</si>
  <si>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</si>
  <si>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</si>
  <si>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</si>
  <si>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</si>
  <si>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</si>
  <si>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</si>
  <si>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</si>
  <si>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</si>
  <si>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</si>
  <si>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</si>
  <si>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</si>
  <si>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</si>
  <si>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</si>
  <si>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</si>
  <si>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</si>
  <si>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</si>
  <si>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</si>
  <si>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</si>
  <si>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</si>
  <si>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</si>
  <si>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</si>
  <si>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</si>
  <si>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</si>
  <si>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</si>
  <si>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</si>
  <si>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</si>
  <si>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</si>
  <si>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</si>
  <si>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</si>
  <si>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</si>
  <si>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</si>
  <si>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</si>
  <si>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</si>
  <si>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</si>
  <si>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</si>
  <si>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</si>
  <si>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</si>
  <si>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</si>
  <si>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</si>
  <si>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</si>
  <si>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</si>
  <si>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</si>
  <si>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</si>
  <si>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</si>
  <si>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</si>
  <si>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</si>
  <si>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</si>
  <si>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</si>
  <si>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</si>
  <si>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</si>
  <si>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</si>
  <si>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</si>
  <si>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</si>
  <si>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</si>
  <si>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</si>
  <si>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</si>
  <si>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</si>
  <si>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</si>
  <si>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</si>
  <si>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</si>
  <si>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</si>
  <si>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</si>
  <si>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</si>
  <si>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</si>
  <si>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</si>
  <si>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</si>
  <si>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</si>
  <si>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</si>
  <si>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</si>
  <si>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</si>
  <si>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</si>
  <si>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</si>
  <si>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</si>
  <si>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</si>
  <si>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</si>
  <si>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</si>
  <si>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</si>
  <si>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</si>
  <si>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</si>
  <si>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</si>
  <si>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</si>
  <si>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</si>
  <si>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</si>
  <si>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</si>
  <si>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</si>
  <si>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</si>
  <si>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</si>
  <si>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</si>
  <si>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</si>
  <si>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</si>
  <si>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</si>
  <si>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</si>
  <si>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</si>
  <si>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</si>
  <si>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</si>
  <si>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</si>
  <si>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</si>
  <si>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</si>
  <si>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</si>
  <si>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</si>
  <si>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</si>
  <si>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</si>
  <si>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</si>
  <si>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</si>
  <si>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</si>
  <si>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</si>
  <si>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</si>
  <si>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</si>
  <si>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</si>
  <si>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</si>
  <si>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</si>
  <si>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</si>
  <si>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</si>
  <si>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</si>
  <si>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</si>
  <si>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</si>
  <si>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</si>
  <si>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</si>
  <si>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</si>
  <si>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</si>
  <si>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</si>
  <si>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</si>
  <si>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</si>
  <si>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</si>
  <si>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</si>
  <si>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</si>
  <si>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</si>
  <si>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</si>
  <si>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</si>
  <si>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</si>
  <si>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</si>
  <si>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</si>
  <si>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</si>
  <si>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</si>
  <si>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</si>
  <si>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</si>
  <si>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</si>
  <si>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</si>
  <si>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</si>
  <si>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</si>
  <si>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</si>
  <si>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</si>
  <si>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</si>
  <si>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</si>
  <si>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</si>
  <si>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</si>
  <si>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</si>
  <si>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</si>
  <si>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</si>
  <si>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</si>
  <si>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</si>
  <si>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</si>
  <si>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</si>
  <si>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</si>
  <si>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</si>
  <si>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</si>
  <si>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</si>
  <si>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</si>
  <si>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</si>
  <si>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</si>
  <si>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</si>
  <si>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</si>
  <si>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</si>
  <si>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</si>
  <si>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</si>
  <si>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</si>
  <si>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</si>
  <si>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</si>
  <si>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</si>
  <si>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</si>
  <si>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</si>
  <si>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</si>
  <si>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</si>
  <si>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</si>
  <si>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</si>
  <si>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</si>
  <si>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</si>
  <si>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</si>
  <si>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</si>
  <si>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</si>
  <si>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</si>
  <si>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</si>
  <si>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</si>
  <si>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</si>
  <si>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</si>
  <si>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</si>
  <si>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</si>
  <si>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</si>
  <si>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</si>
  <si>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</si>
  <si>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</si>
  <si>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</si>
  <si>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</si>
  <si>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</si>
  <si>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</si>
  <si>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</si>
  <si>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</si>
  <si>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</si>
  <si>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</si>
  <si>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</si>
  <si>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</si>
  <si>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</si>
  <si>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</si>
  <si>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</si>
  <si>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</si>
  <si>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</si>
  <si>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</si>
  <si>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</si>
  <si>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</si>
  <si>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</si>
  <si>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</si>
  <si>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</si>
  <si>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</si>
  <si>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</si>
  <si>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</si>
  <si>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</si>
  <si>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</si>
  <si>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</si>
  <si>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</si>
  <si>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</si>
  <si>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</si>
  <si>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</si>
  <si>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</si>
  <si>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</si>
  <si>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</si>
  <si>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</si>
  <si>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</si>
  <si>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</si>
  <si>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</si>
  <si>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</si>
  <si>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</si>
  <si>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</si>
  <si>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</si>
  <si>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</si>
  <si>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</si>
  <si>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</si>
  <si>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</si>
  <si>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</si>
  <si>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</si>
  <si>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</si>
  <si>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</si>
  <si>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</si>
  <si>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</si>
  <si>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</si>
  <si>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</si>
  <si>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</si>
  <si>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</si>
  <si>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</si>
  <si>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</si>
  <si>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</si>
  <si>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</si>
  <si>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</si>
  <si>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</si>
  <si>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</si>
  <si>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</si>
  <si>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</si>
  <si>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</si>
  <si>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</si>
  <si>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</si>
  <si>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</si>
  <si>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</si>
  <si>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</si>
  <si>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</si>
  <si>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</si>
  <si>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</si>
  <si>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</si>
  <si>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</si>
  <si>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</si>
  <si>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</si>
  <si>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</si>
  <si>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</si>
  <si>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</si>
  <si>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</si>
  <si>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</si>
  <si>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</si>
  <si>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</si>
  <si>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</si>
  <si>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</si>
  <si>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</si>
  <si>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</si>
  <si>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</si>
  <si>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</si>
  <si>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</si>
  <si>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</si>
  <si>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</si>
  <si>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</si>
  <si>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</si>
  <si>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</si>
  <si>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</si>
  <si>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</si>
  <si>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</si>
  <si>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</si>
  <si>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</si>
  <si>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</si>
  <si>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</si>
  <si>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</si>
  <si>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</si>
  <si>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</si>
  <si>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</si>
  <si>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</si>
  <si>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</si>
  <si>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</si>
  <si>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</si>
  <si>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</si>
  <si>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</si>
  <si>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</si>
  <si>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</si>
  <si>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</si>
  <si>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</si>
  <si>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</si>
  <si>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</si>
  <si>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</si>
  <si>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</si>
  <si>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</si>
  <si>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</si>
  <si>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</si>
  <si>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</si>
  <si>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</si>
  <si>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</si>
  <si>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</si>
  <si>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</si>
  <si>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</si>
  <si>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</si>
  <si>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</si>
  <si>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</si>
  <si>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</si>
  <si>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</si>
  <si>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</si>
  <si>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</si>
  <si>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</si>
  <si>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</si>
  <si>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</si>
  <si>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</si>
  <si>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</si>
  <si>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</si>
  <si>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</si>
  <si>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</si>
  <si>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</si>
  <si>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</si>
  <si>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</si>
  <si>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</si>
  <si>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</si>
  <si>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</si>
  <si>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</si>
  <si>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</si>
  <si>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</si>
  <si>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</si>
  <si>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</si>
  <si>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</si>
  <si>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</si>
  <si>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</si>
  <si>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</si>
  <si>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</si>
  <si>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</si>
  <si>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</si>
  <si>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</si>
  <si>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</si>
  <si>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</si>
  <si>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</si>
  <si>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</si>
  <si>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</si>
  <si>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</si>
  <si>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</si>
  <si>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</si>
  <si>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</si>
  <si>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</si>
  <si>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</si>
  <si>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</si>
  <si>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</si>
  <si>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</si>
  <si>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</si>
  <si>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</si>
  <si>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</si>
  <si>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</si>
  <si>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</si>
  <si>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</si>
  <si>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</si>
  <si>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</si>
  <si>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</si>
  <si>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</si>
  <si>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</si>
  <si>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</si>
  <si>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</si>
  <si>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</si>
  <si>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</si>
  <si>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</si>
  <si>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</si>
  <si>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</si>
  <si>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</si>
  <si>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</si>
  <si>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</si>
  <si>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</si>
  <si>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</si>
  <si>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</si>
  <si>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</si>
  <si>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</si>
  <si>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</si>
  <si>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</si>
  <si>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</si>
  <si>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</si>
  <si>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</si>
  <si>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</si>
  <si>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</si>
  <si>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</si>
  <si>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</si>
  <si>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</si>
  <si>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</si>
  <si>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</si>
  <si>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</si>
  <si>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</si>
  <si>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</si>
  <si>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</si>
  <si>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</si>
  <si>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</si>
  <si>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</si>
  <si>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</si>
  <si>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</si>
  <si>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</si>
  <si>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</si>
  <si>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</si>
  <si>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</si>
  <si>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</si>
  <si>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</si>
  <si>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</si>
  <si>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</si>
  <si>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</si>
  <si>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</si>
  <si>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</si>
  <si>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</si>
  <si>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</si>
  <si>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</si>
  <si>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</si>
  <si>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</si>
  <si>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</si>
  <si>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</si>
  <si>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</si>
  <si>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</si>
  <si>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</si>
  <si>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</si>
  <si>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</si>
  <si>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</si>
  <si>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</si>
  <si>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</si>
  <si>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</si>
  <si>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</si>
  <si>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</si>
  <si>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</si>
  <si>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</si>
  <si>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</si>
  <si>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</si>
  <si>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</si>
  <si>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</si>
  <si>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</si>
  <si>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</si>
  <si>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</si>
  <si>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</si>
  <si>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</si>
  <si>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</si>
  <si>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</si>
  <si>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</si>
  <si>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</si>
  <si>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</si>
  <si>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</si>
  <si>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</si>
  <si>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</si>
  <si>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</si>
  <si>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</si>
  <si>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</si>
  <si>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</si>
  <si>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</si>
  <si>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</si>
  <si>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</si>
  <si>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</si>
  <si>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</si>
  <si>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</si>
  <si>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</si>
  <si>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</si>
  <si>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</si>
  <si>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</si>
  <si>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</si>
  <si>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</si>
  <si>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</si>
  <si>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</si>
  <si>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</si>
  <si>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</si>
  <si>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</si>
  <si>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</si>
  <si>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</si>
  <si>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</si>
  <si>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</si>
  <si>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</si>
  <si>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</si>
  <si>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</si>
  <si>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</si>
  <si>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</si>
  <si>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</si>
  <si>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</si>
  <si>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</si>
  <si>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</si>
  <si>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</si>
  <si>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</si>
  <si>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</si>
  <si>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</si>
  <si>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</si>
  <si>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</si>
  <si>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</si>
  <si>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</si>
  <si>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</si>
  <si>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</si>
  <si>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</si>
  <si>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</si>
  <si>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</si>
  <si>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</si>
  <si>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</si>
  <si>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</si>
  <si>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</si>
  <si>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</si>
  <si>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</si>
  <si>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</si>
  <si>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</si>
  <si>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</si>
  <si>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</si>
  <si>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</si>
  <si>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</si>
  <si>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</si>
  <si>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</si>
  <si>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</si>
  <si>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</si>
  <si>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</si>
  <si>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</si>
  <si>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</si>
  <si>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</si>
  <si>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</si>
  <si>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</si>
  <si>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</si>
  <si>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</si>
  <si>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</si>
  <si>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</si>
  <si>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</si>
  <si>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</si>
  <si>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</si>
  <si>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</si>
  <si>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</si>
  <si>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</si>
  <si>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</si>
  <si>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</si>
  <si>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</si>
  <si>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</si>
  <si>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</si>
  <si>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</si>
  <si>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</si>
  <si>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</si>
  <si>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</si>
  <si>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</si>
  <si>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</si>
  <si>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</si>
  <si>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</si>
  <si>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</si>
  <si>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</si>
  <si>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</si>
  <si>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</si>
  <si>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</si>
  <si>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</si>
  <si>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</si>
  <si>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</si>
  <si>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</si>
  <si>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</si>
  <si>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</si>
  <si>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</si>
  <si>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</si>
  <si>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</si>
  <si>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</si>
  <si>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</si>
  <si>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</si>
  <si>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</si>
  <si>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</si>
  <si>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</si>
  <si>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</si>
  <si>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</si>
  <si>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</si>
  <si>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</si>
  <si>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</si>
  <si>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</si>
  <si>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</si>
  <si>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</si>
  <si>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</si>
  <si>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</si>
  <si>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</si>
  <si>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</si>
  <si>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</si>
  <si>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</si>
  <si>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</si>
  <si>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</si>
  <si>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</si>
  <si>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</si>
  <si>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</si>
  <si>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</si>
  <si>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</si>
  <si>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</si>
  <si>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</si>
  <si>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</si>
  <si>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</si>
  <si>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</si>
  <si>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</si>
  <si>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</si>
  <si>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</si>
  <si>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</si>
  <si>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</si>
  <si>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</si>
  <si>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</si>
  <si>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</si>
  <si>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</si>
  <si>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</si>
  <si>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</si>
  <si>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</si>
  <si>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</si>
  <si>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</si>
  <si>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</si>
  <si>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</si>
  <si>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</si>
  <si>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</si>
  <si>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</si>
  <si>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</si>
  <si>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</si>
  <si>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</si>
  <si>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</si>
  <si>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</si>
  <si>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</si>
  <si>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</si>
  <si>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</si>
  <si>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</si>
  <si>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</si>
  <si>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</si>
  <si>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</si>
  <si>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</si>
  <si>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</si>
  <si>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</si>
  <si>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</si>
  <si>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</si>
  <si>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</si>
  <si>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</si>
  <si>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</si>
  <si>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</si>
  <si>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</si>
  <si>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</si>
  <si>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</si>
  <si>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</si>
  <si>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</si>
  <si>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</si>
  <si>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</si>
  <si>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</si>
  <si>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</si>
  <si>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</si>
  <si>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</si>
  <si>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</si>
  <si>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</si>
  <si>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</si>
  <si>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</si>
  <si>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</si>
  <si>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</si>
  <si>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</si>
  <si>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</si>
  <si>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</si>
  <si>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</si>
  <si>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</si>
  <si>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</si>
  <si>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</si>
  <si>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</si>
  <si>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</si>
  <si>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</si>
  <si>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</si>
  <si>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</si>
  <si>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</si>
  <si>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</si>
  <si>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</si>
  <si>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</si>
  <si>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</si>
  <si>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</si>
  <si>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</si>
  <si>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</si>
  <si>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</si>
  <si>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</si>
  <si>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</si>
  <si>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</si>
  <si>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</si>
  <si>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</si>
  <si>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</si>
  <si>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</si>
  <si>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</si>
  <si>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</si>
  <si>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</si>
  <si>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</si>
  <si>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</si>
  <si>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</si>
  <si>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</si>
  <si>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</si>
  <si>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</si>
  <si>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</si>
  <si>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</si>
  <si>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</si>
  <si>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</si>
  <si>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</si>
  <si>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</si>
  <si>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</si>
  <si>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</si>
  <si>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</si>
  <si>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</si>
  <si>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</si>
  <si>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</si>
  <si>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</si>
  <si>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</si>
  <si>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</si>
  <si>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</si>
  <si>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</si>
  <si>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</si>
  <si>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</si>
  <si>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</si>
  <si>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</si>
  <si>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</si>
  <si>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</si>
  <si>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</si>
  <si>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</si>
  <si>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</si>
  <si>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</si>
  <si>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</si>
  <si>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</si>
  <si>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</si>
  <si>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</si>
  <si>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</si>
  <si>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</si>
  <si>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</si>
  <si>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</si>
  <si>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</si>
  <si>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</si>
  <si>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</si>
  <si>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</si>
  <si>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</si>
  <si>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</si>
  <si>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</si>
  <si>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</si>
  <si>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</si>
  <si>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</si>
  <si>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</si>
  <si>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</si>
  <si>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</si>
  <si>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</si>
  <si>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</si>
  <si>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</si>
  <si>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</si>
  <si>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</si>
  <si>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</si>
  <si>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</si>
  <si>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</si>
  <si>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</si>
  <si>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</si>
  <si>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</si>
  <si>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</si>
  <si>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</si>
  <si>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</si>
  <si>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</si>
  <si>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</si>
  <si>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</si>
  <si>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</si>
  <si>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</si>
  <si>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</si>
  <si>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</si>
  <si>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</si>
  <si>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</si>
  <si>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</si>
  <si>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</si>
  <si>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</si>
  <si>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</si>
  <si>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</si>
  <si>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</si>
  <si>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</si>
  <si>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</si>
  <si>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</si>
  <si>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</si>
  <si>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</si>
  <si>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</si>
  <si>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</si>
  <si>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</si>
  <si>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</si>
  <si>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</si>
  <si>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</si>
  <si>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</si>
  <si>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</si>
  <si>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</si>
  <si>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</si>
  <si>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</si>
  <si>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</si>
  <si>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</si>
  <si>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</si>
  <si>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</si>
  <si>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</si>
  <si>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</si>
  <si>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</si>
  <si>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</si>
  <si>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</si>
  <si>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</si>
  <si>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</si>
  <si>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</si>
  <si>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</si>
  <si>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</si>
  <si>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</si>
  <si>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</si>
  <si>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</si>
  <si>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</si>
  <si>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</si>
  <si>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</si>
  <si>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</si>
  <si>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</si>
  <si>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</si>
  <si>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</si>
  <si>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</si>
  <si>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</si>
  <si>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</si>
  <si>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</si>
  <si>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</si>
  <si>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</si>
  <si>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</si>
  <si>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</si>
  <si>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</si>
  <si>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</si>
  <si>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</si>
  <si>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</si>
  <si>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</si>
  <si>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</si>
  <si>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</si>
  <si>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</si>
  <si>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</si>
  <si>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</si>
  <si>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</si>
  <si>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</si>
  <si>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</si>
  <si>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</si>
  <si>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</si>
  <si>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</si>
  <si>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</si>
  <si>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</si>
  <si>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</si>
  <si>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</si>
  <si>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</si>
  <si>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</si>
  <si>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</si>
  <si>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</si>
  <si>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</si>
  <si>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</si>
  <si>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</si>
  <si>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</si>
  <si>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</si>
  <si>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</si>
  <si>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</si>
  <si>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</si>
  <si>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</si>
  <si>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</si>
  <si>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</si>
  <si>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</si>
  <si>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</si>
  <si>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</si>
  <si>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</si>
  <si>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</si>
  <si>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</si>
  <si>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</si>
  <si>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</si>
  <si>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</si>
  <si>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</si>
  <si>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</si>
  <si>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</si>
  <si>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</si>
  <si>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</si>
  <si>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</si>
  <si>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</si>
  <si>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</si>
  <si>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</si>
  <si>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</si>
  <si>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</si>
  <si>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</si>
  <si>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</si>
  <si>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</si>
  <si>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</si>
  <si>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</si>
  <si>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</si>
  <si>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</si>
  <si>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</si>
  <si>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</si>
  <si>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</si>
  <si>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</si>
  <si>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</si>
  <si>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</si>
  <si>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</si>
  <si>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</si>
  <si>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</si>
  <si>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</si>
  <si>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</si>
  <si>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</si>
  <si>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</si>
  <si>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</si>
  <si>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</si>
  <si>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</si>
  <si>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</si>
  <si>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</si>
  <si>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</si>
  <si>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</si>
  <si>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</si>
  <si>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</si>
  <si>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</si>
  <si>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</si>
  <si>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</si>
  <si>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</si>
  <si>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</si>
  <si>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</si>
  <si>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</si>
  <si>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</si>
  <si>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</si>
  <si>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</si>
  <si>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</si>
  <si>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</si>
  <si>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</si>
  <si>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</si>
  <si>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</si>
  <si>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</si>
  <si>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</si>
  <si>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</si>
  <si>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</si>
  <si>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</si>
  <si>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</si>
  <si>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</si>
  <si>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</si>
  <si>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</si>
  <si>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</si>
  <si>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</si>
  <si>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</si>
  <si>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</si>
  <si>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</si>
  <si>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</si>
  <si>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</si>
  <si>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</si>
  <si>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</si>
  <si>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</si>
  <si>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</si>
  <si>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</si>
  <si>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</si>
  <si>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</si>
  <si>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</si>
  <si>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</si>
  <si>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</si>
  <si>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</si>
  <si>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</si>
  <si>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</si>
  <si>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</si>
  <si>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</si>
  <si>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</si>
  <si>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</si>
  <si>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</si>
  <si>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</si>
  <si>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</si>
  <si>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</si>
  <si>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</si>
  <si>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</si>
  <si>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</si>
  <si>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</si>
  <si>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</si>
  <si>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</si>
  <si>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</si>
  <si>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</si>
  <si>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</si>
  <si>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</si>
  <si>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</si>
  <si>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</si>
  <si>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</si>
  <si>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</si>
  <si>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</si>
  <si>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</si>
  <si>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</si>
  <si>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</si>
  <si>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</si>
  <si>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</si>
  <si>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</si>
  <si>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</si>
  <si>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</si>
  <si>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</si>
  <si>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</si>
  <si>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</si>
  <si>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</si>
  <si>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</si>
  <si>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</si>
  <si>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</si>
  <si>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</si>
  <si>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</si>
  <si>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</si>
  <si>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</si>
  <si>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</si>
  <si>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</si>
  <si>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</si>
  <si>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</si>
  <si>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</si>
  <si>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</si>
  <si>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</si>
  <si>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</si>
  <si>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</si>
  <si>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</si>
  <si>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</si>
  <si>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</si>
  <si>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</si>
  <si>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</si>
  <si>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</si>
  <si>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</si>
  <si>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</si>
  <si>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</si>
  <si>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</si>
  <si>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</si>
  <si>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</si>
  <si>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</si>
  <si>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</si>
  <si>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</si>
  <si>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</si>
  <si>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</si>
  <si>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</si>
  <si>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</si>
  <si>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</si>
  <si>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</si>
  <si>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</si>
  <si>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</si>
  <si>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</si>
  <si>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</si>
  <si>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</si>
  <si>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</si>
  <si>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</si>
  <si>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</si>
  <si>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</si>
  <si>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</si>
  <si>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</si>
  <si>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</si>
  <si>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</si>
  <si>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</si>
  <si>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</si>
  <si>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</si>
  <si>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</si>
  <si>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</si>
  <si>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</si>
  <si>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</si>
  <si>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</si>
  <si>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</si>
  <si>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</si>
  <si>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</si>
  <si>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</si>
  <si>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</si>
  <si>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</si>
  <si>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</si>
  <si>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</si>
  <si>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</si>
  <si>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</si>
  <si>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</si>
  <si>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</si>
  <si>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</si>
  <si>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</si>
  <si>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</si>
  <si>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</si>
  <si>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</si>
  <si>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</si>
  <si>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</si>
  <si>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</si>
  <si>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</si>
  <si>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</si>
  <si>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</si>
  <si>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</si>
  <si>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</si>
  <si>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</si>
  <si>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</si>
  <si>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</si>
  <si>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</si>
  <si>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</si>
  <si>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</si>
  <si>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</si>
  <si>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</si>
  <si>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</si>
  <si>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</si>
  <si>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</si>
  <si>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</si>
  <si>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</si>
  <si>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</si>
  <si>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</si>
  <si>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</si>
  <si>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</si>
  <si>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</si>
  <si>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</si>
  <si>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</si>
  <si>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</si>
  <si>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</si>
  <si>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</si>
  <si>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</si>
  <si>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</si>
  <si>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</si>
  <si>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</si>
  <si>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</si>
  <si>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</si>
  <si>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</si>
  <si>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</si>
  <si>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</si>
  <si>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</si>
  <si>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</si>
  <si>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</si>
  <si>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</si>
  <si>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</si>
  <si>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</si>
  <si>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</si>
  <si>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</si>
  <si>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</si>
  <si>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</si>
  <si>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</si>
  <si>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</si>
  <si>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</si>
  <si>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</si>
  <si>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</si>
  <si>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</si>
  <si>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</si>
  <si>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</si>
  <si>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</si>
  <si>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</si>
  <si>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</si>
  <si>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</si>
  <si>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</si>
  <si>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</si>
  <si>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</si>
  <si>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</si>
  <si>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</si>
  <si>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</si>
  <si>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</si>
  <si>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</si>
  <si>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</si>
  <si>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</si>
  <si>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</si>
  <si>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</si>
  <si>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</si>
  <si>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</si>
  <si>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</si>
  <si>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</si>
  <si>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</si>
  <si>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</si>
  <si>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</si>
  <si>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</si>
  <si>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</si>
  <si>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</si>
  <si>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</si>
  <si>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</si>
  <si>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</si>
  <si>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</si>
  <si>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</si>
  <si>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</si>
  <si>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</si>
  <si>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</si>
  <si>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</si>
  <si>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</si>
  <si>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</si>
  <si>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</si>
  <si>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</si>
  <si>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</si>
  <si>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</si>
  <si>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</si>
  <si>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</si>
  <si>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</si>
  <si>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</si>
  <si>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</si>
  <si>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</si>
  <si>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</si>
  <si>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</si>
  <si>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</si>
  <si>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</si>
  <si>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</si>
  <si>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</si>
  <si>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</si>
  <si>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</si>
  <si>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</si>
  <si>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</si>
  <si>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</si>
  <si>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</si>
  <si>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</si>
  <si>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</si>
  <si>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</si>
  <si>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</si>
  <si>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</si>
  <si>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</si>
  <si>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</si>
  <si>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</si>
  <si>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</si>
  <si>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</si>
  <si>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</si>
  <si>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</si>
  <si>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</si>
  <si>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</si>
  <si>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</si>
  <si>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</si>
  <si>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</si>
  <si>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</si>
  <si>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</si>
  <si>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</si>
  <si>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</si>
  <si>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</si>
  <si>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</si>
  <si>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</si>
  <si>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</si>
  <si>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</si>
  <si>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</si>
  <si>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</si>
  <si>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</si>
  <si>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</si>
  <si>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</si>
  <si>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</si>
  <si>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</si>
  <si>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</si>
  <si>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</si>
  <si>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</si>
  <si>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</si>
  <si>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</si>
  <si>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</si>
  <si>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</si>
  <si>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</si>
  <si>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</si>
  <si>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</si>
  <si>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</si>
  <si>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</si>
  <si>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</si>
  <si>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</si>
  <si>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</si>
  <si>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</si>
  <si>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</si>
  <si>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</si>
  <si>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</si>
  <si>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</si>
  <si>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</si>
  <si>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</si>
  <si>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</si>
  <si>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</si>
  <si>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</si>
  <si>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</si>
  <si>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</si>
  <si>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</si>
  <si>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</si>
  <si>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</si>
  <si>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</si>
  <si>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</si>
  <si>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</si>
  <si>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</si>
  <si>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</si>
  <si>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</si>
  <si>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</si>
  <si>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</si>
  <si>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</si>
  <si>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</si>
  <si>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</si>
  <si>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</si>
  <si>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</si>
  <si>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</si>
  <si>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</si>
  <si>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</si>
  <si>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</si>
  <si>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</si>
  <si>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</si>
  <si>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</si>
  <si>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</si>
  <si>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</si>
  <si>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</si>
  <si>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</si>
  <si>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</si>
  <si>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</si>
  <si>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</si>
  <si>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</si>
  <si>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</si>
  <si>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</si>
  <si>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</si>
  <si>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</si>
  <si>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</si>
  <si>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</si>
  <si>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</si>
  <si>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</si>
  <si>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</si>
  <si>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</si>
  <si>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</si>
  <si>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</si>
  <si>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</si>
  <si>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</si>
  <si>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</si>
  <si>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</si>
  <si>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</si>
  <si>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</si>
  <si>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</si>
  <si>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</si>
  <si>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</si>
  <si>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</si>
  <si>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</si>
  <si>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</si>
  <si>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</si>
  <si>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</si>
  <si>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</si>
  <si>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</si>
  <si>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</si>
  <si>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</si>
  <si>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</si>
  <si>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</si>
  <si>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</si>
  <si>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</si>
  <si>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</si>
  <si>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</si>
  <si>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</si>
  <si>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</si>
  <si>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</si>
  <si>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</si>
  <si>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</si>
  <si>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</si>
  <si>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</si>
  <si>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</si>
  <si>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</si>
  <si>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</si>
  <si>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</si>
  <si>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</si>
  <si>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</si>
  <si>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</si>
  <si>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</si>
  <si>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</si>
  <si>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</si>
  <si>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</si>
  <si>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</si>
  <si>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</si>
  <si>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</si>
  <si>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</si>
  <si>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</si>
  <si>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</si>
  <si>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</si>
  <si>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</si>
  <si>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</si>
  <si>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</si>
  <si>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</si>
  <si>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</si>
  <si>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</si>
  <si>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</si>
  <si>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</si>
  <si>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</si>
  <si>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</si>
  <si>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</si>
  <si>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</si>
  <si>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</si>
  <si>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</si>
  <si>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</si>
  <si>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</si>
  <si>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</si>
  <si>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</si>
  <si>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</si>
  <si>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</si>
  <si>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</si>
  <si>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</si>
  <si>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</si>
  <si>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</si>
  <si>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</si>
  <si>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</si>
  <si>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</si>
  <si>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</si>
  <si>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</si>
  <si>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</si>
  <si>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</si>
  <si>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</si>
  <si>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</si>
  <si>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</si>
  <si>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</si>
  <si>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</si>
  <si>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</si>
  <si>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</si>
  <si>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</si>
  <si>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</si>
  <si>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</si>
  <si>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</si>
  <si>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</si>
  <si>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</si>
  <si>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</si>
  <si>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</si>
  <si>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</si>
  <si>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</si>
  <si>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</si>
  <si>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</si>
  <si>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</si>
  <si>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</si>
  <si>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</si>
  <si>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</si>
  <si>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</si>
  <si>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</si>
  <si>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</si>
  <si>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</si>
  <si>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</si>
  <si>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</si>
  <si>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</si>
  <si>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</si>
  <si>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</si>
  <si>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</si>
  <si>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</si>
  <si>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</si>
  <si>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</si>
  <si>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</si>
  <si>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</si>
  <si>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</si>
  <si>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</si>
  <si>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</si>
  <si>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</si>
  <si>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</si>
  <si>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</si>
  <si>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</si>
  <si>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</si>
  <si>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</si>
  <si>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</si>
  <si>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</si>
  <si>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</si>
  <si>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</si>
  <si>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</si>
  <si>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</si>
  <si>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</si>
  <si>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</si>
  <si>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</si>
  <si>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</si>
  <si>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</si>
  <si>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</si>
  <si>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</si>
  <si>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</si>
  <si>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</si>
  <si>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</si>
  <si>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</si>
  <si>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</si>
  <si>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</si>
  <si>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</si>
  <si>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</si>
  <si>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</si>
  <si>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</si>
  <si>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</si>
  <si>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</si>
  <si>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</si>
  <si>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</si>
  <si>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</si>
  <si>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</si>
  <si>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</si>
  <si>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</si>
  <si>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</si>
  <si>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</si>
  <si>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</si>
  <si>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</si>
  <si>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</si>
  <si>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</si>
  <si>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</si>
  <si>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</si>
  <si>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</si>
  <si>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</si>
  <si>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</si>
  <si>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</si>
  <si>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</si>
  <si>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</si>
  <si>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</si>
  <si>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</si>
  <si>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</si>
  <si>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</si>
  <si>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</si>
  <si>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</si>
  <si>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</si>
  <si>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</si>
  <si>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</si>
  <si>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</si>
  <si>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</si>
  <si>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</si>
  <si>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</si>
  <si>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</si>
  <si>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</si>
  <si>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</si>
  <si>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</si>
  <si>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</si>
  <si>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</si>
  <si>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</si>
  <si>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</si>
  <si>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</si>
  <si>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</si>
  <si>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</si>
  <si>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</si>
  <si>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</si>
  <si>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</si>
  <si>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</si>
  <si>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</si>
  <si>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</si>
  <si>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</si>
  <si>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</si>
  <si>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</si>
  <si>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</si>
  <si>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</si>
  <si>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</si>
  <si>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</si>
  <si>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</si>
  <si>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</si>
  <si>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</si>
  <si>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</si>
  <si>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</si>
  <si>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</si>
  <si>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</si>
  <si>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</si>
  <si>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</si>
  <si>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</si>
  <si>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</si>
  <si>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</si>
  <si>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</si>
  <si>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</si>
  <si>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</si>
  <si>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</si>
  <si>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</si>
  <si>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</si>
  <si>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</si>
  <si>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</si>
  <si>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</si>
  <si>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</si>
  <si>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</si>
  <si>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</si>
  <si>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</si>
  <si>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</si>
  <si>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</si>
  <si>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</si>
  <si>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</si>
  <si>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</si>
  <si>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</si>
  <si>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</si>
  <si>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</si>
  <si>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</si>
  <si>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</si>
  <si>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</si>
  <si>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</si>
  <si>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</si>
  <si>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</si>
  <si>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</si>
  <si>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</si>
  <si>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</si>
  <si>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</si>
  <si>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</si>
  <si>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</si>
  <si>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</si>
  <si>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</si>
  <si>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</si>
  <si>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</si>
  <si>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</si>
  <si>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</si>
  <si>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</si>
  <si>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</si>
  <si>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</si>
  <si>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</si>
  <si>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</si>
  <si>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</si>
  <si>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</si>
  <si>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</si>
  <si>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</si>
  <si>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</si>
  <si>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</si>
  <si>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</si>
  <si>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</si>
  <si>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</si>
  <si>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</si>
  <si>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</si>
  <si>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</si>
  <si>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</si>
  <si>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</si>
  <si>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</si>
  <si>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</si>
  <si>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</si>
  <si>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</si>
  <si>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</si>
  <si>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</si>
  <si>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</si>
  <si>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</si>
  <si>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</si>
  <si>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</si>
  <si>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</si>
  <si>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</si>
  <si>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</si>
  <si>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</si>
  <si>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</si>
  <si>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</si>
  <si>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</si>
  <si>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</si>
  <si>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</si>
  <si>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</si>
  <si>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</si>
  <si>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</si>
  <si>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</si>
  <si>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</si>
  <si>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</si>
  <si>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</si>
  <si>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</si>
  <si>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</si>
  <si>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</si>
  <si>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</si>
  <si>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</si>
  <si>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</si>
  <si>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</si>
  <si>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</si>
  <si>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</si>
  <si>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</si>
  <si>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</si>
  <si>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</si>
  <si>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</si>
  <si>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</si>
  <si>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</si>
  <si>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</si>
  <si>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</si>
  <si>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</si>
  <si>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</si>
  <si>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</si>
  <si>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</si>
  <si>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</si>
  <si>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</si>
  <si>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</si>
  <si>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</si>
  <si>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</si>
  <si>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</si>
  <si>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</si>
  <si>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</si>
  <si>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</si>
  <si>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</si>
  <si>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</si>
  <si>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</si>
  <si>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</si>
  <si>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</si>
  <si>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</si>
  <si>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</si>
  <si>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</si>
  <si>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</si>
  <si>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</si>
  <si>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</si>
  <si>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</si>
  <si>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</si>
  <si>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</si>
  <si>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</si>
  <si>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</si>
  <si>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</si>
  <si>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</si>
  <si>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</si>
  <si>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</si>
  <si>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</si>
  <si>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</si>
  <si>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</si>
  <si>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</si>
  <si>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</si>
  <si>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</si>
  <si>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</si>
  <si>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</si>
  <si>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</si>
  <si>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</si>
  <si>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</si>
  <si>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</si>
  <si>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</si>
  <si>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</si>
  <si>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</si>
  <si>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</si>
  <si>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</si>
  <si>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</si>
  <si>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</si>
  <si>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</si>
  <si>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</si>
  <si>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</si>
  <si>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</si>
  <si>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</si>
  <si>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</si>
  <si>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</si>
  <si>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</si>
  <si>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</si>
  <si>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</si>
  <si>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</si>
  <si>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</si>
  <si>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</si>
  <si>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</si>
  <si>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</si>
  <si>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</si>
  <si>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</si>
  <si>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</si>
  <si>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</si>
  <si>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</si>
  <si>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</si>
  <si>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</si>
  <si>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</si>
  <si>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</si>
  <si>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</si>
  <si>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</si>
  <si>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</si>
  <si>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</si>
  <si>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</si>
  <si>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</si>
  <si>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</si>
  <si>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</si>
  <si>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</si>
  <si>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</si>
  <si>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</si>
  <si>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</si>
  <si>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</si>
  <si>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</si>
  <si>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</si>
  <si>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</si>
  <si>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</si>
  <si>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</si>
  <si>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</si>
  <si>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</si>
  <si>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</si>
  <si>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</si>
  <si>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</si>
  <si>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</si>
  <si>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</si>
  <si>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</si>
  <si>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</si>
  <si>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</si>
  <si>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</si>
  <si>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</si>
  <si>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</si>
  <si>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</si>
  <si>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</si>
  <si>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</si>
  <si>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</si>
  <si>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</si>
  <si>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</si>
  <si>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</si>
  <si>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</si>
  <si>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</si>
  <si>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</si>
  <si>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</si>
  <si>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</si>
  <si>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</si>
  <si>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</si>
  <si>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</si>
  <si>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</si>
  <si>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</si>
  <si>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</si>
  <si>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</si>
  <si>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</si>
  <si>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</si>
  <si>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</si>
  <si>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</si>
  <si>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</si>
  <si>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</si>
  <si>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</si>
  <si>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</si>
  <si>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</si>
  <si>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</si>
  <si>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</si>
  <si>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</si>
  <si>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</si>
  <si>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</si>
  <si>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</si>
  <si>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</si>
  <si>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</si>
  <si>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</si>
  <si>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</si>
  <si>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</si>
  <si>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</si>
  <si>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</si>
  <si>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</si>
  <si>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</si>
  <si>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</si>
  <si>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</si>
  <si>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</si>
  <si>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</si>
  <si>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</si>
  <si>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</si>
  <si>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</si>
  <si>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</si>
  <si>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</si>
  <si>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</si>
  <si>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</si>
  <si>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</si>
  <si>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</si>
  <si>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</si>
  <si>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</si>
  <si>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</si>
  <si>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</si>
  <si>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</si>
  <si>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</si>
  <si>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</si>
  <si>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</si>
  <si>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</si>
  <si>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</si>
  <si>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</si>
  <si>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</si>
  <si>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</si>
  <si>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</si>
  <si>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</si>
  <si>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</si>
  <si>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</si>
  <si>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</si>
  <si>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</si>
  <si>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</si>
  <si>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</si>
  <si>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</si>
  <si>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</si>
  <si>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</si>
  <si>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</si>
  <si>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</si>
  <si>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</si>
  <si>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</si>
  <si>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</si>
  <si>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</si>
  <si>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</si>
  <si>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</si>
  <si>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</si>
  <si>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</si>
  <si>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</si>
  <si>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</si>
  <si>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</si>
  <si>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</si>
  <si>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</si>
  <si>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</si>
  <si>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</si>
  <si>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</si>
  <si>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</si>
  <si>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</si>
  <si>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</si>
  <si>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</si>
  <si>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</si>
  <si>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</si>
  <si>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</si>
  <si>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</si>
  <si>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</si>
  <si>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</si>
  <si>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</si>
  <si>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</si>
  <si>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</si>
  <si>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</si>
  <si>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</si>
  <si>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</si>
  <si>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</si>
  <si>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</si>
  <si>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</si>
  <si>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</si>
  <si>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</si>
  <si>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</si>
  <si>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</si>
  <si>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</si>
  <si>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</si>
  <si>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</si>
  <si>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</si>
  <si>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</si>
  <si>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</si>
  <si>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</si>
  <si>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</si>
  <si>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</si>
  <si>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</si>
  <si>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</si>
  <si>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</si>
  <si>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</si>
  <si>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</si>
  <si>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</si>
  <si>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</si>
  <si>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</si>
  <si>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</si>
  <si>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</si>
  <si>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</si>
  <si>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</si>
  <si>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</si>
  <si>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</si>
  <si>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</si>
  <si>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</si>
  <si>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</si>
  <si>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</si>
  <si>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</si>
  <si>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</si>
  <si>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</si>
  <si>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</si>
  <si>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</si>
  <si>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</si>
  <si>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</si>
  <si>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</si>
  <si>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</si>
  <si>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</si>
  <si>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</si>
  <si>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</si>
  <si>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</si>
  <si>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</si>
  <si>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</si>
  <si>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</si>
  <si>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</si>
  <si>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</si>
  <si>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</si>
  <si>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</si>
  <si>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</si>
  <si>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</si>
  <si>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</si>
  <si>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</si>
  <si>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</si>
  <si>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</si>
  <si>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</si>
  <si>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</si>
  <si>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</si>
  <si>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</si>
  <si>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</si>
  <si>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</si>
  <si>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</si>
  <si>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</si>
  <si>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</si>
  <si>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</si>
  <si>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</si>
  <si>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</si>
  <si>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</si>
  <si>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</si>
  <si>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</si>
  <si>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</si>
  <si>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</si>
  <si>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</si>
  <si>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</si>
  <si>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</si>
  <si>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</si>
  <si>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</si>
  <si>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</si>
  <si>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</si>
  <si>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</si>
  <si>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</si>
  <si>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</si>
  <si>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</si>
  <si>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</si>
  <si>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</si>
  <si>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</si>
  <si>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</si>
  <si>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</si>
  <si>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</si>
  <si>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</si>
  <si>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</si>
  <si>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</si>
  <si>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</si>
  <si>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</si>
  <si>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</si>
  <si>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</si>
  <si>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</si>
  <si>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</si>
  <si>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</si>
  <si>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</si>
  <si>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</si>
  <si>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</si>
  <si>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</si>
  <si>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</si>
  <si>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</si>
  <si>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</si>
  <si>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</si>
  <si>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</si>
  <si>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</si>
  <si>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</si>
  <si>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</si>
  <si>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</si>
  <si>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</si>
  <si>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</si>
  <si>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</si>
  <si>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</si>
  <si>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</si>
  <si>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</si>
  <si>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</si>
  <si>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</si>
  <si>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</si>
  <si>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</si>
  <si>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</si>
  <si>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</si>
  <si>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</si>
  <si>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</si>
  <si>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</si>
  <si>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</si>
  <si>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</si>
  <si>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</si>
  <si>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</si>
  <si>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</si>
  <si>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</si>
  <si>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</si>
  <si>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</si>
  <si>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</si>
  <si>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</si>
  <si>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</si>
  <si>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</si>
  <si>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</si>
  <si>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</si>
  <si>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</si>
  <si>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</si>
  <si>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</si>
  <si>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</si>
  <si>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</si>
  <si>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</si>
  <si>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</si>
  <si>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</si>
  <si>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</si>
  <si>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</si>
  <si>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</si>
  <si>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</si>
  <si>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</si>
  <si>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</si>
  <si>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</si>
  <si>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</si>
  <si>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</si>
  <si>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</si>
  <si>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</si>
  <si>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</si>
  <si>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</si>
  <si>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</si>
  <si>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</si>
  <si>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</si>
  <si>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</si>
  <si>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</si>
  <si>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</si>
  <si>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</si>
  <si>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</si>
  <si>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</si>
  <si>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</si>
  <si>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</si>
  <si>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</si>
  <si>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</si>
  <si>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</si>
  <si>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</si>
  <si>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</si>
  <si>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</si>
  <si>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</si>
  <si>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</si>
  <si>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</si>
  <si>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</si>
  <si>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</si>
  <si>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</si>
  <si>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</si>
  <si>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</si>
  <si>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</si>
  <si>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</si>
  <si>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</si>
  <si>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</si>
  <si>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</si>
  <si>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</si>
  <si>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</si>
  <si>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</si>
  <si>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</si>
  <si>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</si>
  <si>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</si>
  <si>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</si>
  <si>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</si>
  <si>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</si>
  <si>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</si>
  <si>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</si>
  <si>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</si>
  <si>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</si>
  <si>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</si>
  <si>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</si>
  <si>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</si>
  <si>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</si>
  <si>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</si>
  <si>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</si>
  <si>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</si>
  <si>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</si>
  <si>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</si>
  <si>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</si>
  <si>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</si>
  <si>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</si>
  <si>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</si>
  <si>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</si>
  <si>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</si>
  <si>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</si>
  <si>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</si>
  <si>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</si>
  <si>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</si>
  <si>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</si>
  <si>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</si>
  <si>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</si>
  <si>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</si>
  <si>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</si>
  <si>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</si>
  <si>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</si>
  <si>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</si>
  <si>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</si>
  <si>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</si>
  <si>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</si>
  <si>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</si>
  <si>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</si>
  <si>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</si>
  <si>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</si>
  <si>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</si>
  <si>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</si>
  <si>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</si>
  <si>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</si>
  <si>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</si>
  <si>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</si>
  <si>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</si>
  <si>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</si>
  <si>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</si>
  <si>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</si>
  <si>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</si>
  <si>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</si>
  <si>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</si>
  <si>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</si>
  <si>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</si>
  <si>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</si>
  <si>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</si>
  <si>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</si>
  <si>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</si>
  <si>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</si>
  <si>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</si>
  <si>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</si>
  <si>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</si>
  <si>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</si>
  <si>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</si>
  <si>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</si>
  <si>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</si>
  <si>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</si>
  <si>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</si>
  <si>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</si>
  <si>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</si>
  <si>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</si>
  <si>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</si>
  <si>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</si>
  <si>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</si>
  <si>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</si>
  <si>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</si>
  <si>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</si>
  <si>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</si>
  <si>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</si>
  <si>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</si>
  <si>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</si>
  <si>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</si>
  <si>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</si>
  <si>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</si>
  <si>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</si>
  <si>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</si>
  <si>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</si>
  <si>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</si>
  <si>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</si>
  <si>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</si>
  <si>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</si>
  <si>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</si>
  <si>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</si>
  <si>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</si>
  <si>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</si>
  <si>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</si>
  <si>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</si>
  <si>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</si>
  <si>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</si>
  <si>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</si>
  <si>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</si>
  <si>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</si>
  <si>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</si>
  <si>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</si>
  <si>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</si>
  <si>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</si>
  <si>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</si>
  <si>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</si>
  <si>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</si>
  <si>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</si>
  <si>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</si>
  <si>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</si>
  <si>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</si>
  <si>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</si>
  <si>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</si>
  <si>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</si>
  <si>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</si>
  <si>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</si>
  <si>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</si>
  <si>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</si>
  <si>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</si>
  <si>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</si>
  <si>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</si>
  <si>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</si>
  <si>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</si>
  <si>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</si>
  <si>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</si>
  <si>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</si>
  <si>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</si>
  <si>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</si>
  <si>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</si>
  <si>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</si>
  <si>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</si>
  <si>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</si>
  <si>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</si>
  <si>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</si>
  <si>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</si>
  <si>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</si>
  <si>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</si>
  <si>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</si>
  <si>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</si>
  <si>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</si>
  <si>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</si>
  <si>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</si>
  <si>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</si>
  <si>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</si>
  <si>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</si>
  <si>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</si>
  <si>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</si>
  <si>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</si>
  <si>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</si>
  <si>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</si>
  <si>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</si>
  <si>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</si>
  <si>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</si>
  <si>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</si>
  <si>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</si>
  <si>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</si>
  <si>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</si>
  <si>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</si>
  <si>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</si>
  <si>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</si>
  <si>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</si>
  <si>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</si>
  <si>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</si>
  <si>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</si>
  <si>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</si>
  <si>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</si>
  <si>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</si>
  <si>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</si>
  <si>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</si>
  <si>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</si>
  <si>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</si>
  <si>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</si>
  <si>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</si>
  <si>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</si>
  <si>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</si>
  <si>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</si>
  <si>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</si>
  <si>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</si>
  <si>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</si>
  <si>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</si>
  <si>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</si>
  <si>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</si>
  <si>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</si>
  <si>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</si>
  <si>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</si>
  <si>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</si>
  <si>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</si>
  <si>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</si>
  <si>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</si>
  <si>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</si>
  <si>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</si>
  <si>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</si>
  <si>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</si>
  <si>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</si>
  <si>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</si>
  <si>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</si>
  <si>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</si>
  <si>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</si>
  <si>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</si>
  <si>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</si>
  <si>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</si>
  <si>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</si>
  <si>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</si>
  <si>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</si>
  <si>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</si>
  <si>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</si>
  <si>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</si>
  <si>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</si>
  <si>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</si>
  <si>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</si>
  <si>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</si>
  <si>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</si>
  <si>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</si>
  <si>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</si>
  <si>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</si>
  <si>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</si>
  <si>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</si>
  <si>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</si>
  <si>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</si>
  <si>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</si>
  <si>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</si>
  <si>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</si>
  <si>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</si>
  <si>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</si>
  <si>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</si>
  <si>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</si>
  <si>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</si>
  <si>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</si>
  <si>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</si>
  <si>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</si>
  <si>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</si>
  <si>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</si>
  <si>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</si>
  <si>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</si>
  <si>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</si>
  <si>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</si>
  <si>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</si>
  <si>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</si>
  <si>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</si>
  <si>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</si>
  <si>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</si>
  <si>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</si>
  <si>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</si>
  <si>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</si>
  <si>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</si>
  <si>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</si>
  <si>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</si>
  <si>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</si>
  <si>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</si>
  <si>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</si>
  <si>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</si>
  <si>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</si>
  <si>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</si>
  <si>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</si>
  <si>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</si>
  <si>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</si>
  <si>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</si>
  <si>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</si>
  <si>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</si>
  <si>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</si>
  <si>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</si>
  <si>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</si>
  <si>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</si>
  <si>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</si>
  <si>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</si>
  <si>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</si>
  <si>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</si>
  <si>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</si>
  <si>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</si>
  <si>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</si>
  <si>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</si>
  <si>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</si>
  <si>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</si>
  <si>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</si>
  <si>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</si>
  <si>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</si>
  <si>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</si>
  <si>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</si>
  <si>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</si>
  <si>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</si>
  <si>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</si>
  <si>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</si>
  <si>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</si>
  <si>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</si>
  <si>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</si>
  <si>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</si>
  <si>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</si>
  <si>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</si>
  <si>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</si>
  <si>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</si>
  <si>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</si>
  <si>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</si>
  <si>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</si>
  <si>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</si>
  <si>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</si>
  <si>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</si>
  <si>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</si>
  <si>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</si>
  <si>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</si>
  <si>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</si>
  <si>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</si>
  <si>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</si>
  <si>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</si>
  <si>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</si>
  <si>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</si>
  <si>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</si>
  <si>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</si>
  <si>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</si>
  <si>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</si>
  <si>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</si>
  <si>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</si>
  <si>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</si>
  <si>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</si>
  <si>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</si>
  <si>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</si>
  <si>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</si>
  <si>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</si>
  <si>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</si>
  <si>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</si>
  <si>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</si>
  <si>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</si>
  <si>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</si>
  <si>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</si>
  <si>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</si>
  <si>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</si>
  <si>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</si>
  <si>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</si>
  <si>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</si>
  <si>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</si>
  <si>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</si>
  <si>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</si>
  <si>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</si>
  <si>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</si>
  <si>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</si>
  <si>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</si>
  <si>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</si>
  <si>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</si>
  <si>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</si>
  <si>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</si>
  <si>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</si>
  <si>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</si>
  <si>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</si>
  <si>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</si>
  <si>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</si>
  <si>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</si>
  <si>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</si>
  <si>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</si>
  <si>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</si>
  <si>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</si>
  <si>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</si>
  <si>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</si>
  <si>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</si>
  <si>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</si>
  <si>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</si>
  <si>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</si>
  <si>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</si>
  <si>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</si>
  <si>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</si>
  <si>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</si>
  <si>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</si>
  <si>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</si>
  <si>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</si>
  <si>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</si>
  <si>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</si>
  <si>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</si>
  <si>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</si>
  <si>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</si>
  <si>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</si>
  <si>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</si>
  <si>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</si>
  <si>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</si>
  <si>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</si>
  <si>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</si>
  <si>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</si>
  <si>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</si>
  <si>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</si>
  <si>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</si>
  <si>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</si>
  <si>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</si>
  <si>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</si>
  <si>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</si>
  <si>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</si>
  <si>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</si>
  <si>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</si>
  <si>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</si>
  <si>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</si>
  <si>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</si>
  <si>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</si>
  <si>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</si>
  <si>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</si>
  <si>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</si>
  <si>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</si>
  <si>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</si>
  <si>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</si>
  <si>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</si>
  <si>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</si>
  <si>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</si>
  <si>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</si>
  <si>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</si>
  <si>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</si>
  <si>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</si>
  <si>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</si>
  <si>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</si>
  <si>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</si>
  <si>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</si>
  <si>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</si>
  <si>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</si>
  <si>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</si>
  <si>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</si>
  <si>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</si>
  <si>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</si>
  <si>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</si>
  <si>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</si>
  <si>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</si>
  <si>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</si>
  <si>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</si>
  <si>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</si>
  <si>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</si>
  <si>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</si>
  <si>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</si>
  <si>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</si>
  <si>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</si>
  <si>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</si>
  <si>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</si>
  <si>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</si>
  <si>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</si>
  <si>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</si>
  <si>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</si>
  <si>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</si>
  <si>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</si>
  <si>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</si>
  <si>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</si>
  <si>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</si>
  <si>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</si>
  <si>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</si>
  <si>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</si>
  <si>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</si>
  <si>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</si>
  <si>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</si>
  <si>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</si>
  <si>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</si>
  <si>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</si>
  <si>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</si>
  <si>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</si>
  <si>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</si>
  <si>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</si>
  <si>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</si>
  <si>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</si>
  <si>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</si>
  <si>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</si>
  <si>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</si>
  <si>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</si>
  <si>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</si>
  <si>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</si>
  <si>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</si>
  <si>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</si>
  <si>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</si>
  <si>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</si>
  <si>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</si>
  <si>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</si>
  <si>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</si>
  <si>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</si>
  <si>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</si>
  <si>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</si>
  <si>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</si>
  <si>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</si>
  <si>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</si>
  <si>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</si>
  <si>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</si>
  <si>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</si>
  <si>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</si>
  <si>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</si>
  <si>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</si>
  <si>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</si>
  <si>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</si>
  <si>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</si>
  <si>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</si>
  <si>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</si>
  <si>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</si>
  <si>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</si>
  <si>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</si>
  <si>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</si>
  <si>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</si>
  <si>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</si>
  <si>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</si>
  <si>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</si>
  <si>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</si>
  <si>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</si>
  <si>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</si>
  <si>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</si>
  <si>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</si>
  <si>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</si>
  <si>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</si>
  <si>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</si>
  <si>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</si>
  <si>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</si>
  <si>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</si>
  <si>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</si>
  <si>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</si>
  <si>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</si>
  <si>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</si>
  <si>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</si>
  <si>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</si>
  <si>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</si>
  <si>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</si>
  <si>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</si>
  <si>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</si>
  <si>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</si>
  <si>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</si>
  <si>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</si>
  <si>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</si>
  <si>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</si>
  <si>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</si>
  <si>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</si>
  <si>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</si>
  <si>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</si>
  <si>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</si>
  <si>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</si>
  <si>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</si>
  <si>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</si>
  <si>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</si>
  <si>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</si>
  <si>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</si>
  <si>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</si>
  <si>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</si>
  <si>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</si>
  <si>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</si>
  <si>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</si>
  <si>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</si>
  <si>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</si>
  <si>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</si>
  <si>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</si>
  <si>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</si>
  <si>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</si>
  <si>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</si>
  <si>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</si>
  <si>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</si>
  <si>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</si>
  <si>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</si>
  <si>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</si>
  <si>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</si>
  <si>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</si>
  <si>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</si>
  <si>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</si>
  <si>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</si>
  <si>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</si>
  <si>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</si>
  <si>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</si>
  <si>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</si>
  <si>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</si>
  <si>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</si>
  <si>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</si>
  <si>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</si>
  <si>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</si>
  <si>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</si>
  <si>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</si>
  <si>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</si>
  <si>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</si>
  <si>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</si>
  <si>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</si>
  <si>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</si>
  <si>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</si>
  <si>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</si>
  <si>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</si>
  <si>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</si>
  <si>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</si>
  <si>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</si>
  <si>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</si>
  <si>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</si>
  <si>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</si>
  <si>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</si>
  <si>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</si>
  <si>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</si>
  <si>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</si>
  <si>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</si>
  <si>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</si>
  <si>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</si>
  <si>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</si>
  <si>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</si>
  <si>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</si>
  <si>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</si>
  <si>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</si>
  <si>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</si>
  <si>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</si>
  <si>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</si>
  <si>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</si>
  <si>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</si>
  <si>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</si>
  <si>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</si>
  <si>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</si>
  <si>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</si>
  <si>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</si>
  <si>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</si>
  <si>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</si>
  <si>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</si>
  <si>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</si>
  <si>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</si>
  <si>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</si>
  <si>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</si>
  <si>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</si>
  <si>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</si>
  <si>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</si>
  <si>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</si>
  <si>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</si>
  <si>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</si>
  <si>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</si>
  <si>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</si>
  <si>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</si>
  <si>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</si>
  <si>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</si>
  <si>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</si>
  <si>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</si>
  <si>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</si>
  <si>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</si>
  <si>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</si>
  <si>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</si>
  <si>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</si>
  <si>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</si>
  <si>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</si>
  <si>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</si>
  <si>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</si>
  <si>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</si>
  <si>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</si>
  <si>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</si>
  <si>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</si>
  <si>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</si>
  <si>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</si>
  <si>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</si>
  <si>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</si>
  <si>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</si>
  <si>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</si>
  <si>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</si>
  <si>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</si>
  <si>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</si>
  <si>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</si>
  <si>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</si>
  <si>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</si>
  <si>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</si>
  <si>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</si>
  <si>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</si>
  <si>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</si>
  <si>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</si>
  <si>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</si>
  <si>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</si>
  <si>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</si>
  <si>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</si>
  <si>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</si>
  <si>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</si>
  <si>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</si>
  <si>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</si>
  <si>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</si>
  <si>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</si>
  <si>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</si>
  <si>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</si>
  <si>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</si>
  <si>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</si>
  <si>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</si>
  <si>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</si>
  <si>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</si>
  <si>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</si>
  <si>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</si>
  <si>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</si>
  <si>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</si>
  <si>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</si>
  <si>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</si>
  <si>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</si>
  <si>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</si>
  <si>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</si>
  <si>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</si>
  <si>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</si>
  <si>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</si>
  <si>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</si>
  <si>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</si>
  <si>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</si>
  <si>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</si>
  <si>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</si>
  <si>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</si>
  <si>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</si>
  <si>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</si>
  <si>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</si>
  <si>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</si>
  <si>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</si>
  <si>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</si>
  <si>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</si>
  <si>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</si>
  <si>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</si>
  <si>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</si>
  <si>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</si>
  <si>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</si>
  <si>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</si>
  <si>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</si>
  <si>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</si>
  <si>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</si>
  <si>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</si>
  <si>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</si>
  <si>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</si>
  <si>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</si>
  <si>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</si>
  <si>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</si>
  <si>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</si>
  <si>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</si>
  <si>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</si>
  <si>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</si>
  <si>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</si>
  <si>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</si>
  <si>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</si>
  <si>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</si>
  <si>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</si>
  <si>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</si>
  <si>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</si>
  <si>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</si>
  <si>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</si>
  <si>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</si>
  <si>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</si>
  <si>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</si>
  <si>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</si>
  <si>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</si>
  <si>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</si>
  <si>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</si>
  <si>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</si>
  <si>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</si>
  <si>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</si>
  <si>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</si>
  <si>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</si>
  <si>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</si>
  <si>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</si>
  <si>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</si>
  <si>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</si>
  <si>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</si>
  <si>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</si>
  <si>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</si>
  <si>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</si>
  <si>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</si>
  <si>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</si>
  <si>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</si>
  <si>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</si>
  <si>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</si>
  <si>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</si>
  <si>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</si>
  <si>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</si>
  <si>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</si>
  <si>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</si>
  <si>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</si>
  <si>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</si>
  <si>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</si>
  <si>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</si>
  <si>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</si>
  <si>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</si>
  <si>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</si>
  <si>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</si>
  <si>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</si>
  <si>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</si>
  <si>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</si>
  <si>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</si>
  <si>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</si>
  <si>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</si>
  <si>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</si>
  <si>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</si>
  <si>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</si>
  <si>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</si>
  <si>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</si>
  <si>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</si>
  <si>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</si>
  <si>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</si>
  <si>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</si>
  <si>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</si>
  <si>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</si>
  <si>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</si>
  <si>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</si>
  <si>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</si>
  <si>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</si>
  <si>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</si>
  <si>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</si>
  <si>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</si>
  <si>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</si>
  <si>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</si>
  <si>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</si>
  <si>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</si>
  <si>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</si>
  <si>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</si>
  <si>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</si>
  <si>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</si>
  <si>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</si>
  <si>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</si>
  <si>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</si>
  <si>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</si>
  <si>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</si>
  <si>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</si>
  <si>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</si>
  <si>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</si>
  <si>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</si>
  <si>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</si>
  <si>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</si>
  <si>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</si>
  <si>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</si>
  <si>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</si>
  <si>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</si>
  <si>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</si>
  <si>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</si>
  <si>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</si>
  <si>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</si>
  <si>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</si>
  <si>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</si>
  <si>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</si>
  <si>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</si>
  <si>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</si>
  <si>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</si>
  <si>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</si>
  <si>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</si>
  <si>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</si>
  <si>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</si>
  <si>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</si>
  <si>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</si>
  <si>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</si>
  <si>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</si>
  <si>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</si>
  <si>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</si>
  <si>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</si>
  <si>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</si>
  <si>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</si>
  <si>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</si>
  <si>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</si>
  <si>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</si>
  <si>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</si>
  <si>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</si>
  <si>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</si>
  <si>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</si>
  <si>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</si>
  <si>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</si>
  <si>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</si>
  <si>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</si>
  <si>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</si>
  <si>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</si>
  <si>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</si>
  <si>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</si>
  <si>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</si>
  <si>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</si>
  <si>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</si>
  <si>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</si>
  <si>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</si>
  <si>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</si>
  <si>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</si>
  <si>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</si>
  <si>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</si>
  <si>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</si>
  <si>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</si>
  <si>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</si>
  <si>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</si>
  <si>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</si>
  <si>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</si>
  <si>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</si>
  <si>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</si>
  <si>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</si>
  <si>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</si>
  <si>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</si>
  <si>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</si>
  <si>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</si>
  <si>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</si>
  <si>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</si>
  <si>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</si>
  <si>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</si>
  <si>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</si>
  <si>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</si>
  <si>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</si>
  <si>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</si>
  <si>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</si>
  <si>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</si>
  <si>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</si>
  <si>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</si>
  <si>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</si>
  <si>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</si>
  <si>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</si>
  <si>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</si>
  <si>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</si>
  <si>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</si>
  <si>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</si>
  <si>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</si>
  <si>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</si>
  <si>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</si>
  <si>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</si>
  <si>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</si>
  <si>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</si>
  <si>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</si>
  <si>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</si>
  <si>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</si>
  <si>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</si>
  <si>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</si>
  <si>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</si>
  <si>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</si>
  <si>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</si>
  <si>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</si>
  <si>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</si>
  <si>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</si>
  <si>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</si>
  <si>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</si>
  <si>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</si>
  <si>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</si>
  <si>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</si>
  <si>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</si>
  <si>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</si>
  <si>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</si>
  <si>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</si>
  <si>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</si>
  <si>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</si>
  <si>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</si>
  <si>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</si>
  <si>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</si>
  <si>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</si>
  <si>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</si>
  <si>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</si>
  <si>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</si>
  <si>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</si>
  <si>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</si>
  <si>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</si>
  <si>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</si>
  <si>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</si>
  <si>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</si>
  <si>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</si>
  <si>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</si>
  <si>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</si>
  <si>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</si>
  <si>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</si>
  <si>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</si>
  <si>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</si>
  <si>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</si>
  <si>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</si>
  <si>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</si>
  <si>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</si>
  <si>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</si>
  <si>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</si>
  <si>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</si>
  <si>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</si>
  <si>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</si>
  <si>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</si>
  <si>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</si>
  <si>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</si>
  <si>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</si>
  <si>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</si>
  <si>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</si>
  <si>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</si>
  <si>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</si>
  <si>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</si>
  <si>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</si>
  <si>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</si>
  <si>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</si>
  <si>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</si>
  <si>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</si>
  <si>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</si>
  <si>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</si>
  <si>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</si>
  <si>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</si>
  <si>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</si>
  <si>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</si>
  <si>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</si>
  <si>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</si>
  <si>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</si>
  <si>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</si>
  <si>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</si>
  <si>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</si>
  <si>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</si>
  <si>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</si>
  <si>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</si>
  <si>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</si>
  <si>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</si>
  <si>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</si>
  <si>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</si>
  <si>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</si>
  <si>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</si>
  <si>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</si>
  <si>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</si>
  <si>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</si>
  <si>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</si>
  <si>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</si>
  <si>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</si>
  <si>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</si>
  <si>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</si>
  <si>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</si>
  <si>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</si>
  <si>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</si>
  <si>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</si>
  <si>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</si>
  <si>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</si>
  <si>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</si>
  <si>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</si>
  <si>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</si>
  <si>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</si>
  <si>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</si>
  <si>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</si>
  <si>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</si>
  <si>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</si>
  <si>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</si>
  <si>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</si>
  <si>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</si>
  <si>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</si>
  <si>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</si>
  <si>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</si>
  <si>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</si>
  <si>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</si>
  <si>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</si>
  <si>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</si>
  <si>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</si>
  <si>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</si>
  <si>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</si>
  <si>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</si>
  <si>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</si>
  <si>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</si>
  <si>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</si>
  <si>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</si>
  <si>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</si>
  <si>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</si>
  <si>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</si>
  <si>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</si>
  <si>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</si>
  <si>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</si>
  <si>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</si>
  <si>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</si>
  <si>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</si>
  <si>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</si>
  <si>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</si>
  <si>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</si>
  <si>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</si>
  <si>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</si>
  <si>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</si>
  <si>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</si>
  <si>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</si>
  <si>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</si>
  <si>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</si>
  <si>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</si>
  <si>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</si>
  <si>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</si>
  <si>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</si>
  <si>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</si>
  <si>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</si>
  <si>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</si>
  <si>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</si>
  <si>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</si>
  <si>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</si>
  <si>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</si>
  <si>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</si>
  <si>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</si>
  <si>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</si>
  <si>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</si>
  <si>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</si>
  <si>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</si>
  <si>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</si>
  <si>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</si>
  <si>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</si>
  <si>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</si>
  <si>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</si>
  <si>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</si>
  <si>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</si>
  <si>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</si>
  <si>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</si>
  <si>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</si>
  <si>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</si>
  <si>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</si>
  <si>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</si>
  <si>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</si>
  <si>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</si>
  <si>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</si>
  <si>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</si>
  <si>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</si>
  <si>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</si>
  <si>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</si>
  <si>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</si>
  <si>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</si>
  <si>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</si>
  <si>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</si>
  <si>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</si>
  <si>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</si>
  <si>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</si>
  <si>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</si>
  <si>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</si>
  <si>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</si>
  <si>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</si>
  <si>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</si>
  <si>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</si>
  <si>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</si>
  <si>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</si>
  <si>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</si>
  <si>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</si>
  <si>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</si>
  <si>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</si>
  <si>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</si>
  <si>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</si>
  <si>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</si>
  <si>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</si>
  <si>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</si>
  <si>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</si>
  <si>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</si>
  <si>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</si>
  <si>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</si>
  <si>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</si>
  <si>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</si>
  <si>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</si>
  <si>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</si>
  <si>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</si>
  <si>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</si>
  <si>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</si>
  <si>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</si>
  <si>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</si>
  <si>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</si>
  <si>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</si>
  <si>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</si>
  <si>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</si>
  <si>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</si>
  <si>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</si>
  <si>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</si>
  <si>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</si>
  <si>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</si>
  <si>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</si>
  <si>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</si>
  <si>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</si>
  <si>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</si>
  <si>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</si>
  <si>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</si>
  <si>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</si>
  <si>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</si>
  <si>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</si>
  <si>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</si>
  <si>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</si>
  <si>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</si>
  <si>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</si>
  <si>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</si>
  <si>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</si>
  <si>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</si>
  <si>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</si>
  <si>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</si>
  <si>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</si>
  <si>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</si>
  <si>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</si>
  <si>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</si>
  <si>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</si>
  <si>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</si>
  <si>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</si>
  <si>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</si>
  <si>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</si>
  <si>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</si>
  <si>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</si>
  <si>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</si>
  <si>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</si>
  <si>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</si>
  <si>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</si>
  <si>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</si>
  <si>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</si>
  <si>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</si>
  <si>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</si>
  <si>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</si>
  <si>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</si>
  <si>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</si>
  <si>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</si>
  <si>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</si>
  <si>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</si>
  <si>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</si>
  <si>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</si>
  <si>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</si>
  <si>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</si>
  <si>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</si>
  <si>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</si>
  <si>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</si>
  <si>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</si>
  <si>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</si>
  <si>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</si>
  <si>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</si>
  <si>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</si>
  <si>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</si>
  <si>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</si>
  <si>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</si>
  <si>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</si>
  <si>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</si>
  <si>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</si>
  <si>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</si>
  <si>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</si>
  <si>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</si>
  <si>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</si>
  <si>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</si>
  <si>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</si>
  <si>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</si>
  <si>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</si>
  <si>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</si>
  <si>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</si>
  <si>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</si>
  <si>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</si>
  <si>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</si>
  <si>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</si>
  <si>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</si>
  <si>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</si>
  <si>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</si>
  <si>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</si>
  <si>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</si>
  <si>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</si>
  <si>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</si>
  <si>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</si>
  <si>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</si>
  <si>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</si>
  <si>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</si>
  <si>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</si>
  <si>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</si>
  <si>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</si>
  <si>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</si>
  <si>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</si>
  <si>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</si>
  <si>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</si>
  <si>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</si>
  <si>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</si>
  <si>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</si>
  <si>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</si>
  <si>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</si>
  <si>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</si>
  <si>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</si>
  <si>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</si>
  <si>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</si>
  <si>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</si>
  <si>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</si>
  <si>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</si>
  <si>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</si>
  <si>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</si>
  <si>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</si>
  <si>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</si>
  <si>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</si>
  <si>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</si>
  <si>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</si>
  <si>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</si>
  <si>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</si>
  <si>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</si>
  <si>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</si>
  <si>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</si>
  <si>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</si>
  <si>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</si>
  <si>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</si>
  <si>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</si>
  <si>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</si>
  <si>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</si>
  <si>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</si>
  <si>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</si>
  <si>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</si>
  <si>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</si>
  <si>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</si>
  <si>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</si>
  <si>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</si>
  <si>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</si>
  <si>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</si>
  <si>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</si>
  <si>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</si>
  <si>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</si>
  <si>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</si>
  <si>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</si>
  <si>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</si>
  <si>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</si>
  <si>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</si>
  <si>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</si>
  <si>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</si>
  <si>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</si>
  <si>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</si>
  <si>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</si>
  <si>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</si>
  <si>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</si>
  <si>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</si>
  <si>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</si>
  <si>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</si>
  <si>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</si>
  <si>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</si>
  <si>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</si>
  <si>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</si>
  <si>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</si>
  <si>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</si>
  <si>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</si>
  <si>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</si>
  <si>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</si>
  <si>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</si>
  <si>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</si>
  <si>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</si>
  <si>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</si>
  <si>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</si>
  <si>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</si>
  <si>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</si>
  <si>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</si>
  <si>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</si>
  <si>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</si>
  <si>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</si>
  <si>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</si>
  <si>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</si>
  <si>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</si>
  <si>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</si>
  <si>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</si>
  <si>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</si>
  <si>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</si>
  <si>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</si>
  <si>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</si>
  <si>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</si>
  <si>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</si>
  <si>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</si>
  <si>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</si>
  <si>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</si>
  <si>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</si>
  <si>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</si>
  <si>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</si>
  <si>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</si>
  <si>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</si>
  <si>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</si>
  <si>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</si>
  <si>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</si>
  <si>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</si>
  <si>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</si>
  <si>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</si>
  <si>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</si>
  <si>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</si>
  <si>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</si>
  <si>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</si>
  <si>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</si>
  <si>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</si>
  <si>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</si>
  <si>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</si>
  <si>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</si>
  <si>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</si>
  <si>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</si>
  <si>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</si>
  <si>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</si>
  <si>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</si>
  <si>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</si>
  <si>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</si>
  <si>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</si>
  <si>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</si>
  <si>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</si>
  <si>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</si>
  <si>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</si>
  <si>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</si>
  <si>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</si>
  <si>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</si>
  <si>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</si>
  <si>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</si>
  <si>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</si>
  <si>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</si>
  <si>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</si>
  <si>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</si>
  <si>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</si>
  <si>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</si>
  <si>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</si>
  <si>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</si>
  <si>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</si>
  <si>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</si>
  <si>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</si>
  <si>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</si>
  <si>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</si>
  <si>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</si>
  <si>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</si>
  <si>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</si>
  <si>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</si>
  <si>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</si>
  <si>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</si>
  <si>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</si>
  <si>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</si>
  <si>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</si>
  <si>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</si>
  <si>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</si>
  <si>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</si>
  <si>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</si>
  <si>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</si>
  <si>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</si>
  <si>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</si>
  <si>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</si>
  <si>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</si>
  <si>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</si>
  <si>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</si>
  <si>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</si>
  <si>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</si>
  <si>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</si>
  <si>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</si>
  <si>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</si>
  <si>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</si>
  <si>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</si>
  <si>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</si>
  <si>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</si>
  <si>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</si>
  <si>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</si>
  <si>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</si>
  <si>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</si>
  <si>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</si>
  <si>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</si>
  <si>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</si>
  <si>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</si>
  <si>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</si>
  <si>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</si>
  <si>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</si>
  <si>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</si>
  <si>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</si>
  <si>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</si>
  <si>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</si>
  <si>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</si>
  <si>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</si>
  <si>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</si>
  <si>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</si>
  <si>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</si>
  <si>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</si>
  <si>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</si>
  <si>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</si>
  <si>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</si>
  <si>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</si>
  <si>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</si>
  <si>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</si>
  <si>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</si>
  <si>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</si>
  <si>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</si>
  <si>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</si>
  <si>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</si>
  <si>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</si>
  <si>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</si>
  <si>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</si>
  <si>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</si>
  <si>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</si>
  <si>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</si>
  <si>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</si>
  <si>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</si>
  <si>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</si>
  <si>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</si>
  <si>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</si>
  <si>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</si>
  <si>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</si>
  <si>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</si>
  <si>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</si>
  <si>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</si>
  <si>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</si>
  <si>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</si>
  <si>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</si>
  <si>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</si>
  <si>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</si>
  <si>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</si>
  <si>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</si>
  <si>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</si>
  <si>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</si>
  <si>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</si>
  <si>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</si>
  <si>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</si>
  <si>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</si>
  <si>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</si>
  <si>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</si>
  <si>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</si>
  <si>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</si>
  <si>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</si>
  <si>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</si>
  <si>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</si>
  <si>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</si>
  <si>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</si>
  <si>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</si>
  <si>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</si>
  <si>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</si>
  <si>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</si>
  <si>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</si>
  <si>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</si>
  <si>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</si>
  <si>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</si>
  <si>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</si>
  <si>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</si>
  <si>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</si>
  <si>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</si>
  <si>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</si>
  <si>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</si>
  <si>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</si>
  <si>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</si>
  <si>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</si>
  <si>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</si>
  <si>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</si>
  <si>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</si>
  <si>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</si>
  <si>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</si>
  <si>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</si>
  <si>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</si>
  <si>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</si>
  <si>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</si>
  <si>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</si>
  <si>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</si>
  <si>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</si>
  <si>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</si>
  <si>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</si>
  <si>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</si>
  <si>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</si>
  <si>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</si>
  <si>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</si>
  <si>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</si>
  <si>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</si>
  <si>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</si>
  <si>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</si>
  <si>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</si>
  <si>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</si>
  <si>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</si>
  <si>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</si>
  <si>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</si>
  <si>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</si>
  <si>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</si>
  <si>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</si>
  <si>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</si>
  <si>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</si>
  <si>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</si>
  <si>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</si>
  <si>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</si>
  <si>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</si>
  <si>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</si>
  <si>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</si>
  <si>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</si>
  <si>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</si>
  <si>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</si>
  <si>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</si>
  <si>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</si>
  <si>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</si>
  <si>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</si>
  <si>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</si>
  <si>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</si>
  <si>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</si>
  <si>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</si>
  <si>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</si>
  <si>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</si>
  <si>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</si>
  <si>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</si>
  <si>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</si>
  <si>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</si>
  <si>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</si>
  <si>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</si>
  <si>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</si>
  <si>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</si>
  <si>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</si>
  <si>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</si>
  <si>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</si>
  <si>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</si>
  <si>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</si>
  <si>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</si>
  <si>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</si>
  <si>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</si>
  <si>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</si>
  <si>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</si>
  <si>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</si>
  <si>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</si>
  <si>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</si>
  <si>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</si>
  <si>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</si>
  <si>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</si>
  <si>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</si>
  <si>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</si>
  <si>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</si>
  <si>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</si>
  <si>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</si>
  <si>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</si>
  <si>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</si>
  <si>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</si>
  <si>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</si>
  <si>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</si>
  <si>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</si>
  <si>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</si>
  <si>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</si>
  <si>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</si>
  <si>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</si>
  <si>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</si>
  <si>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</si>
  <si>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</si>
  <si>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</si>
  <si>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</si>
  <si>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</si>
  <si>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</si>
  <si>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</si>
  <si>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</si>
  <si>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</si>
  <si>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</si>
  <si>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</si>
  <si>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</si>
  <si>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</si>
  <si>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</si>
  <si>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</si>
  <si>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</si>
  <si>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</si>
  <si>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</si>
  <si>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</si>
  <si>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</si>
  <si>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</si>
  <si>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</si>
  <si>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</si>
  <si>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</si>
  <si>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</si>
  <si>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</si>
  <si>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</si>
  <si>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</si>
  <si>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</si>
  <si>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</si>
  <si>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</si>
  <si>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</si>
  <si>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</si>
  <si>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</si>
  <si>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</si>
  <si>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</si>
  <si>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</si>
  <si>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</si>
  <si>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</si>
  <si>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</si>
  <si>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</si>
  <si>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</si>
  <si>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</si>
  <si>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</si>
  <si>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</si>
  <si>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</si>
  <si>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</si>
  <si>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</si>
  <si>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</si>
  <si>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</si>
  <si>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</si>
  <si>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</si>
  <si>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</si>
  <si>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</si>
  <si>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</si>
  <si>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</si>
  <si>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</si>
  <si>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</si>
  <si>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</si>
  <si>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</si>
  <si>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</si>
  <si>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</si>
  <si>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</si>
  <si>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</si>
  <si>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</si>
  <si>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</si>
  <si>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</si>
  <si>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</si>
  <si>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</si>
  <si>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</si>
  <si>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</si>
  <si>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</si>
  <si>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</si>
  <si>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</si>
  <si>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</si>
  <si>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</si>
  <si>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</si>
  <si>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</si>
  <si>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</si>
  <si>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</si>
  <si>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</si>
  <si>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</si>
  <si>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</si>
  <si>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</si>
  <si>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</si>
  <si>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</si>
  <si>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</si>
  <si>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</si>
  <si>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</si>
  <si>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</si>
  <si>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</si>
  <si>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</si>
  <si>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</si>
  <si>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</si>
  <si>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</si>
  <si>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</si>
  <si>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</si>
  <si>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</si>
  <si>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</si>
  <si>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</si>
  <si>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</si>
  <si>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</si>
  <si>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</si>
  <si>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</si>
  <si>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</si>
  <si>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</si>
  <si>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</si>
  <si>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</si>
  <si>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</si>
  <si>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</si>
  <si>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</si>
  <si>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</si>
  <si>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</si>
  <si>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</si>
  <si>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</si>
  <si>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</si>
  <si>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</si>
  <si>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</si>
  <si>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</si>
  <si>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</si>
  <si>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</si>
  <si>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</si>
  <si>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</si>
  <si>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</si>
  <si>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</si>
  <si>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</si>
  <si>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</si>
  <si>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</si>
  <si>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</si>
  <si>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</si>
  <si>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</si>
  <si>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</si>
  <si>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</si>
  <si>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</si>
  <si>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</si>
  <si>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</si>
  <si>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</si>
  <si>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</si>
  <si>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</si>
  <si>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</si>
  <si>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</si>
  <si>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</si>
  <si>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</si>
  <si>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</si>
  <si>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</si>
  <si>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</si>
  <si>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</si>
  <si>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</si>
  <si>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</si>
  <si>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</si>
  <si>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</si>
  <si>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</si>
  <si>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</si>
  <si>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</si>
  <si>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</si>
  <si>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</si>
  <si>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</si>
  <si>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</si>
  <si>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</si>
  <si>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</si>
  <si>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</si>
  <si>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</si>
  <si>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</si>
  <si>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</si>
  <si>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</si>
  <si>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</si>
  <si>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</si>
  <si>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</si>
  <si>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</si>
  <si>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</si>
  <si>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</si>
  <si>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</si>
  <si>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</si>
  <si>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</si>
  <si>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</si>
  <si>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</si>
  <si>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</si>
  <si>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</si>
  <si>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</si>
  <si>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</si>
  <si>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</si>
  <si>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</si>
  <si>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</si>
  <si>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</si>
  <si>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</si>
  <si>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</si>
  <si>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</si>
  <si>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</si>
  <si>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</si>
  <si>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</si>
  <si>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</si>
  <si>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</si>
  <si>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</si>
  <si>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</si>
  <si>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</si>
  <si>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</si>
  <si>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</si>
  <si>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</si>
  <si>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</si>
  <si>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</si>
  <si>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</si>
  <si>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</si>
  <si>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</si>
  <si>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</si>
  <si>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</si>
  <si>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</si>
  <si>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</si>
  <si>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</si>
  <si>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</si>
  <si>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</si>
  <si>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</si>
  <si>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</si>
  <si>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</si>
  <si>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</si>
  <si>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</si>
  <si>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</si>
  <si>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</si>
  <si>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</si>
  <si>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</si>
  <si>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</si>
  <si>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</si>
  <si>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</si>
  <si>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</si>
  <si>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</si>
  <si>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</si>
  <si>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</si>
  <si>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</si>
  <si>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</si>
  <si>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</si>
  <si>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</si>
  <si>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</si>
  <si>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</si>
  <si>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</si>
  <si>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</si>
  <si>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</si>
  <si>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</si>
  <si>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</si>
  <si>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</si>
  <si>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</si>
  <si>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</si>
  <si>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</si>
  <si>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</si>
  <si>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</si>
  <si>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</si>
  <si>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</si>
  <si>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</si>
  <si>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</si>
  <si>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</si>
  <si>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</si>
  <si>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</si>
  <si>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</si>
  <si>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</si>
  <si>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</si>
  <si>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</si>
  <si>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</si>
  <si>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</si>
  <si>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</si>
  <si>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</si>
  <si>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</si>
  <si>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</si>
  <si>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</si>
  <si>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</si>
  <si>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</si>
  <si>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</si>
  <si>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</si>
  <si>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</si>
  <si>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</si>
  <si>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</si>
  <si>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</si>
  <si>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</si>
  <si>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</si>
  <si>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</si>
  <si>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</si>
  <si>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</si>
  <si>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</si>
  <si>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</si>
  <si>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</si>
  <si>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</si>
  <si>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</si>
  <si>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</si>
  <si>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</si>
  <si>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</si>
  <si>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</si>
  <si>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</si>
  <si>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</si>
  <si>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</si>
  <si>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</si>
  <si>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</si>
  <si>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</si>
  <si>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</si>
  <si>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</si>
  <si>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</si>
  <si>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</si>
  <si>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</si>
  <si>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</si>
  <si>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</si>
  <si>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</si>
  <si>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</si>
  <si>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</si>
  <si>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</si>
  <si>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</si>
  <si>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</si>
  <si>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</si>
  <si>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</si>
  <si>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</si>
  <si>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</si>
  <si>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</si>
  <si>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</si>
  <si>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</si>
  <si>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</si>
  <si>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</si>
  <si>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</si>
  <si>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</si>
  <si>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</si>
  <si>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</si>
  <si>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</si>
  <si>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</si>
  <si>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</si>
  <si>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</si>
  <si>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</si>
  <si>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</si>
  <si>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</si>
  <si>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</si>
  <si>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</si>
  <si>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</si>
  <si>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</si>
  <si>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</si>
  <si>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</si>
  <si>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</si>
  <si>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</si>
  <si>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</si>
  <si>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</si>
  <si>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</si>
  <si>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</si>
  <si>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</si>
  <si>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</si>
  <si>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</si>
  <si>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</si>
  <si>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</si>
  <si>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</si>
  <si>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</si>
  <si>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</si>
  <si>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</si>
  <si>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</si>
  <si>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</si>
  <si>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</si>
  <si>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</si>
  <si>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</si>
  <si>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</si>
  <si>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</si>
  <si>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</si>
  <si>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</si>
  <si>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</si>
  <si>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</si>
  <si>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</si>
  <si>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</si>
  <si>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</si>
  <si>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</si>
  <si>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</si>
  <si>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</si>
  <si>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</si>
  <si>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</si>
  <si>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</si>
  <si>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</si>
  <si>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</si>
  <si>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</si>
  <si>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</si>
  <si>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</si>
  <si>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</si>
  <si>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</si>
  <si>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</si>
  <si>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</si>
  <si>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</si>
  <si>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</si>
  <si>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</si>
  <si>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</si>
  <si>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</si>
  <si>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</si>
  <si>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</si>
  <si>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</si>
  <si>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</si>
  <si>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</si>
  <si>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</si>
  <si>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</si>
  <si>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</si>
  <si>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</si>
  <si>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</si>
  <si>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</si>
  <si>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</si>
  <si>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</si>
  <si>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</si>
  <si>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</si>
  <si>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</si>
  <si>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</si>
  <si>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</si>
  <si>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</si>
  <si>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</si>
  <si>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</si>
  <si>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</si>
  <si>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</si>
  <si>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</si>
  <si>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</si>
  <si>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</si>
  <si>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</si>
  <si>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</si>
  <si>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</si>
  <si>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</si>
  <si>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</si>
  <si>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</si>
  <si>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</si>
  <si>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</si>
  <si>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</si>
  <si>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</si>
  <si>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</si>
  <si>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</si>
  <si>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</si>
  <si>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</si>
  <si>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</si>
  <si>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</si>
  <si>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</si>
  <si>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</si>
  <si>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</si>
  <si>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</si>
  <si>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</si>
  <si>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</si>
  <si>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</si>
  <si>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</si>
  <si>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</si>
  <si>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</si>
  <si>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</si>
  <si>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</si>
  <si>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</si>
  <si>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</si>
  <si>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</si>
  <si>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</si>
  <si>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</si>
  <si>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</si>
  <si>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</si>
  <si>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</si>
  <si>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</si>
  <si>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</si>
  <si>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</si>
  <si>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</si>
  <si>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</si>
  <si>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</si>
  <si>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</si>
  <si>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</si>
  <si>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</si>
  <si>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</si>
  <si>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</si>
  <si>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</si>
  <si>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</si>
  <si>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</si>
  <si>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</si>
  <si>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</si>
  <si>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</si>
  <si>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</si>
  <si>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</si>
  <si>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</si>
  <si>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</si>
  <si>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</si>
  <si>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</si>
  <si>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</si>
  <si>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</si>
  <si>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</si>
  <si>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</si>
  <si>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</si>
  <si>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</si>
  <si>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</si>
  <si>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</si>
  <si>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</si>
  <si>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</si>
  <si>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</si>
  <si>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</si>
  <si>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</si>
  <si>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</si>
  <si>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</si>
  <si>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</si>
  <si>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</si>
  <si>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</si>
  <si>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</si>
  <si>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</si>
  <si>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</si>
  <si>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</si>
  <si>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</si>
  <si>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</si>
  <si>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</si>
  <si>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</si>
  <si>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</si>
  <si>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</si>
  <si>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</si>
  <si>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</si>
  <si>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</si>
  <si>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</si>
  <si>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</si>
  <si>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</si>
  <si>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</si>
  <si>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</si>
  <si>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</si>
  <si>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</si>
  <si>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</si>
  <si>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</si>
  <si>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</si>
  <si>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</si>
  <si>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</si>
  <si>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</si>
  <si>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</si>
  <si>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</si>
  <si>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</si>
  <si>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</si>
  <si>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</si>
  <si>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</si>
  <si>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</si>
  <si>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</si>
  <si>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</si>
  <si>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</si>
  <si>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</si>
  <si>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</si>
  <si>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</si>
  <si>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</si>
  <si>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</si>
  <si>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</si>
  <si>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</si>
  <si>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</si>
  <si>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</si>
  <si>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</si>
  <si>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</si>
  <si>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</si>
  <si>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</si>
  <si>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</si>
  <si>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</si>
  <si>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</si>
  <si>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</si>
  <si>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</si>
  <si>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</si>
  <si>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</si>
  <si>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</si>
  <si>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</si>
  <si>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</si>
  <si>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</si>
  <si>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</si>
  <si>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</si>
  <si>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</si>
  <si>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</si>
  <si>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</si>
  <si>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</si>
  <si>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</si>
  <si>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</si>
  <si>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</si>
  <si>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</si>
  <si>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</si>
  <si>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</si>
  <si>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</si>
  <si>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</si>
  <si>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</si>
  <si>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</si>
  <si>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</si>
  <si>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</si>
  <si>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</si>
  <si>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</si>
  <si>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</si>
  <si>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</si>
  <si>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</si>
  <si>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</si>
  <si>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</si>
  <si>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</si>
  <si>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</si>
  <si>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</si>
  <si>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</si>
  <si>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</si>
  <si>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</si>
  <si>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</si>
  <si>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</si>
  <si>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</si>
  <si>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</si>
  <si>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</si>
  <si>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</si>
  <si>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</si>
  <si>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</si>
  <si>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</si>
  <si>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</si>
  <si>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</si>
  <si>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</si>
  <si>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</si>
  <si>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</si>
  <si>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</si>
  <si>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</si>
  <si>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</si>
  <si>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</si>
  <si>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</si>
  <si>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</si>
  <si>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</si>
  <si>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</si>
  <si>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</si>
  <si>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</si>
  <si>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</si>
  <si>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</si>
  <si>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</si>
  <si>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</si>
  <si>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</si>
  <si>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</si>
  <si>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</si>
  <si>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</si>
  <si>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</si>
  <si>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</si>
  <si>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</si>
  <si>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</si>
  <si>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</si>
  <si>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</si>
  <si>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</si>
  <si>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</si>
  <si>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</si>
  <si>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</si>
  <si>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</si>
  <si>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</si>
  <si>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</si>
  <si>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</si>
  <si>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</si>
  <si>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</si>
  <si>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</si>
  <si>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</si>
  <si>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</si>
  <si>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</si>
  <si>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</si>
  <si>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</si>
  <si>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</si>
  <si>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</si>
  <si>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</si>
  <si>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</si>
  <si>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</si>
  <si>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</si>
  <si>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</si>
  <si>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</si>
  <si>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</si>
  <si>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</si>
  <si>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</si>
  <si>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</si>
  <si>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</si>
  <si>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</si>
  <si>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</si>
  <si>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</si>
  <si>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</si>
  <si>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</si>
  <si>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</si>
  <si>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</si>
  <si>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</si>
  <si>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</si>
  <si>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</si>
  <si>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</si>
  <si>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</si>
  <si>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</si>
  <si>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</si>
  <si>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</si>
  <si>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</si>
  <si>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</si>
  <si>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</si>
  <si>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</si>
  <si>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</si>
  <si>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</si>
  <si>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</si>
  <si>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</si>
  <si>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</si>
  <si>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</si>
  <si>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</si>
  <si>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</si>
  <si>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</si>
  <si>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</si>
  <si>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</si>
  <si>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</si>
  <si>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</si>
  <si>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</si>
  <si>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</si>
  <si>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</si>
  <si>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</si>
  <si>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</si>
  <si>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</si>
  <si>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</si>
  <si>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</si>
  <si>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</si>
  <si>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</si>
  <si>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</si>
  <si>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</si>
  <si>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</si>
  <si>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</si>
  <si>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</si>
  <si>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</si>
  <si>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</si>
  <si>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</si>
  <si>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</si>
  <si>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</si>
  <si>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</si>
  <si>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</si>
  <si>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</si>
  <si>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</si>
  <si>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</si>
  <si>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</si>
  <si>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</si>
  <si>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</si>
  <si>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</si>
  <si>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</si>
  <si>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</si>
  <si>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</si>
  <si>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</si>
  <si>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</si>
  <si>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</si>
  <si>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</si>
  <si>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</si>
  <si>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</si>
  <si>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</si>
  <si>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</si>
  <si>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</si>
  <si>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</si>
  <si>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</si>
  <si>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</si>
  <si>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</si>
  <si>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</si>
  <si>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</si>
  <si>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</si>
  <si>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</si>
  <si>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</si>
  <si>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</si>
  <si>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</si>
  <si>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</si>
  <si>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</si>
  <si>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</si>
  <si>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</si>
  <si>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</si>
  <si>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</si>
  <si>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</si>
  <si>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</si>
  <si>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</si>
  <si>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</si>
  <si>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</si>
  <si>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</si>
  <si>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</si>
  <si>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</si>
  <si>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</si>
  <si>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</si>
  <si>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</si>
  <si>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</si>
  <si>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</si>
  <si>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</si>
  <si>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</si>
  <si>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</si>
  <si>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</si>
  <si>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</si>
  <si>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</si>
  <si>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</si>
  <si>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</si>
  <si>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</si>
  <si>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</si>
  <si>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</si>
  <si>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</si>
  <si>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</si>
  <si>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</si>
  <si>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</si>
  <si>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</si>
  <si>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</si>
  <si>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</si>
  <si>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</si>
  <si>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</si>
  <si>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</si>
  <si>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</si>
  <si>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</si>
  <si>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</si>
  <si>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</si>
  <si>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</si>
  <si>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</si>
  <si>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</si>
  <si>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</si>
  <si>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</si>
  <si>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</si>
  <si>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</si>
  <si>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</si>
  <si>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</si>
  <si>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</si>
  <si>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</si>
  <si>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</si>
  <si>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</si>
  <si>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</si>
  <si>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</si>
  <si>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</si>
  <si>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</si>
  <si>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</si>
  <si>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</si>
  <si>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</si>
  <si>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</si>
  <si>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</si>
  <si>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</si>
  <si>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</si>
  <si>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</si>
  <si>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</si>
  <si>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</si>
  <si>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</si>
  <si>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</si>
  <si>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</si>
  <si>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</si>
  <si>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</si>
  <si>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</si>
  <si>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</si>
  <si>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</si>
  <si>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</si>
  <si>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</si>
  <si>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</si>
  <si>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</si>
  <si>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</si>
  <si>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</si>
  <si>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</si>
  <si>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</si>
  <si>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</si>
  <si>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</si>
  <si>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</si>
  <si>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</si>
  <si>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</si>
  <si>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</si>
  <si>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</si>
  <si>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</si>
  <si>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</si>
  <si>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</si>
  <si>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</si>
  <si>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</si>
  <si>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</si>
  <si>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</si>
  <si>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</si>
  <si>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</si>
  <si>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</si>
  <si>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</si>
  <si>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</si>
  <si>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</si>
  <si>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</si>
  <si>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</si>
  <si>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</si>
  <si>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</si>
  <si>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</si>
  <si>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</si>
  <si>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</si>
  <si>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</si>
  <si>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</si>
  <si>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</si>
  <si>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</si>
  <si>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</si>
  <si>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</si>
  <si>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</si>
  <si>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</si>
  <si>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</si>
  <si>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</si>
  <si>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</si>
  <si>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</si>
  <si>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</si>
  <si>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</si>
  <si>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</si>
  <si>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</si>
  <si>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</si>
  <si>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</si>
  <si>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</si>
  <si>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</si>
  <si>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</si>
  <si>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</si>
  <si>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</si>
  <si>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</si>
  <si>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ETA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</si>
  <si>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</si>
  <si>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</si>
  <si>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</si>
  <si>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</si>
  <si>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</si>
  <si>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</si>
  <si>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</si>
  <si>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</si>
  <si>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</si>
  <si>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</si>
  <si>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</si>
  <si>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 xml:space="preserve">ETA 20 min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</si>
  <si>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</si>
  <si>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</si>
  <si>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</si>
  <si>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</si>
  <si>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PCM-20251210-00003169</t>
  </si>
  <si>
    <t>After TE team checking sceco off at site and EM team dispatched / ETA 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</si>
  <si>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</si>
  <si>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</si>
  <si>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</si>
  <si>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</si>
  <si>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</si>
  <si>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</si>
  <si>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</si>
  <si>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</si>
  <si>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</si>
  <si>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</si>
  <si>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</si>
  <si>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</si>
  <si>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</si>
  <si>
    <t>PCM-20251210-00003086</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</si>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</sst>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4" totalsRowShown="0" headerRowDxfId="80" dataDxfId="79" headerRowBorderDxfId="77" tableBorderDxfId="78" totalsRowBorderDxfId="76">
  <autoFilter ref="A1:L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338.93723506944661</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4.0348495371290483E-2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46001.885660995373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46001.885660995373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46001.885660995373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46001.885660995373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46001.885660995373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46001.885660995373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46001.885660995373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46001.885660995373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46001.885660995373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46001.885660995373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46001.885660995373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46001.885660995373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46001.885660995373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46001.885660995373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46001.885660995373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46001.885660995373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46001.885660995373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46001.885660995373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46001.885660995373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46001.885660995373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46001.885660995373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46001.885660995373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46001.885660995373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46001.885660995373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46001.885660995373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46001.885660995373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46001.885660995373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46001.885660995373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46001.885660995373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46001.885660995373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46001.885660995373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46001.885660995373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46001.885660995373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46001.885660995373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46001.885660995373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46001.885660995373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46001.885660995373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46001.885660995373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46001.885660995373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46001.885660995373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46001.885660995373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46001.885660995373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46001.885660995373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46001.885660995373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46001.885660995373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46001.885660995373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46001.885660995373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46001.885660995373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46001.885660995373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46001.885660995373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46001.885660995373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46001.885660995373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46001.885660995373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46001.885660995373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46001.885660995373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46001.885660995373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46001.885660995373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46001.885660995373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46001.885660995373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46001.885660995373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46001.885660995373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46001.885660995373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46001.885660995373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46001.885660995373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46001.885660995373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46001.885660995373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46001.885660995373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46001.885660995373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46001.885660995373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46001.885660995373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46001.885660995373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46001.885660995373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46001.885660995373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46001.885660995373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46001.885660995373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46001.885660995373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46001.885660995373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46001.885660995373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46001.885660995373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46001.885660995373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46001.885660995373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46001.885660995373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46001.885660995373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46001.885660995373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46001.885660995373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46001.885660995373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46001.885660995373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46001.885660995373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46001.885660995373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46001.885660995373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46001.885660995373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46001.885660995373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46001.885660995373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46001.885660995373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46001.885660995373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46001.885660995373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46001.885660995373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46001.885660995373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46001.885660995373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46001.885660995373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46001.885660995373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46001.885660995373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46001.885660995373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46001.885660995373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46001.885660995373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46001.885660995373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46001.885660995373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46001.885660995373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46001.885660995373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46001.885660995373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46001.885660995373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46001.885660995373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46001.885660995373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46001.885660995373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46001.885660995373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46001.885660995373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46001.885660995373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46001.885660995373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46001.885660995373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46001.885660995373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46001.885660995373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46001.885660995373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46001.885660995373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46001.885660995373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46001.885660995373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46001.885660995373</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46001.885660995373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46001.885660995373</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46001.885660995373</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46001.885660995373</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46001.885660995373</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46001.885660995373</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46001.885660995373</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46001.885660995373</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46001.885660995373</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46001.885660995373</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46001.885660995373</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46001.885660995373</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46001.885660995373</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46001.885660995373</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46001.885660995373</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46001.885660995373</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46001.885660995373</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46001.885660995373</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46001.885660995373</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46001.885660995373</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46001.885660995373</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46001.885660995373</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46001.885660995373</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DFD609D3-338E-49F1-9AEF-33B2546CCD24}"/>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4"/>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176.88582303241128</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17.498242013891286</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4.5302790509304032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5</v>
      </c>
      <c r="D6" s="18" t="s">
        <v>25463</v>
      </c>
      <c r="E6" s="81" t="s">
        <v>39112</v>
      </c>
      <c r="F6" s="157">
        <v>46001.834872685184</v>
      </c>
      <c r="G6" s="98">
        <f ca="1">IFERROR(NOW()-F6,"-")</f>
        <v>5.0788310189091135E-2</v>
      </c>
      <c r="H6" s="97">
        <v>46001.825821759259</v>
      </c>
      <c r="I6" s="18" t="str">
        <f>IFERROR(VLOOKUP(D6,DB!A:F,6,0),"")</f>
        <v>SCECO</v>
      </c>
      <c r="J6" s="18" t="str">
        <f>IFERROR(VLOOKUP(D6,DB!A:G,7,0),"")</f>
        <v>Vandalized</v>
      </c>
      <c r="K6" s="19" t="s">
        <v>39122</v>
      </c>
      <c r="L6" s="18" t="str">
        <f>IFERROR(VLOOKUP(D6,DB!A:I,9,0),"")</f>
        <v>Latis</v>
      </c>
    </row>
    <row r="7" spans="1:12" ht="31.5" customHeight="1">
      <c r="A7" s="96"/>
      <c r="B7" s="18" t="str">
        <f>IFERROR(VLOOKUP(D7,DB!A:K,11,0),"")</f>
        <v/>
      </c>
      <c r="C7" s="18"/>
      <c r="D7" s="18"/>
      <c r="E7" s="81"/>
      <c r="F7" s="97"/>
      <c r="G7" s="98">
        <f ca="1">IFERROR(NOW()-F7,"-")</f>
        <v>46001.885660995373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46001.885660995373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46001.885660995373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46001.885660995373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46001.885660995373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46001.885660995373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46001.885660995373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46001.885660995373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46001.885660995373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46001.885660995373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46001.885660995373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46001.885660995373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46001.885660995373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46001.885660995373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46001.885660995373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46001.885660995373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46001.885660995373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46001.885660995373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46001.885660995373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46001.885660995373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46001.885660995373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46001.885660995373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46001.885660995373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46001.885660995373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46001.885660995373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46001.885660995373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46001.885660995373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46001.885660995373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46001.885660995373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46001.885660995373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46001.885660995373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46001.885660995373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46001.885660995373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46001.885660995373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46001.885660995373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46001.885660995373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46001.885660995373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46001.885660995373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46001.885660995373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46001.885660995373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46001.885660995373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46001.885660995373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46001.885660995373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46001.885660995373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46001.885660995373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46001.885660995373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46001.885660995373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46001.885660995373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46001.885660995373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46001.885660995373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46001.885660995373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46001.885660995373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46001.885660995373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46001.885660995373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46001.885660995373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46001.885660995373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46001.885660995373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46001.885660995373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46001.885660995373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46001.885660995373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46001.885660995373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46001.885660995373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46001.885660995373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46001.885660995373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46001.885660995373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46001.885660995373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46001.885660995373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46001.885660995373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46001.885660995373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46001.885660995373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46001.885660995373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46001.885660995373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46001.885660995373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46001.885660995373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46001.885660995373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46001.885660995373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46001.885660995373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46001.885660995373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46001.885660995373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46001.885660995373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46001.885660995373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46001.885660995373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46001.885660995373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46001.885660995373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46001.885660995373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46001.885660995373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46001.885660995373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46001.885660995373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46001.885660995373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46001.885660995373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46001.885660995373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46001.885660995373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46001.885660995373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46001.885660995373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46001.885660995373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46001.885660995373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46001.885660995373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46001.885660995373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46001.885660995373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46001.885660995373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46001.885660995373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46001.885660995373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46001.885660995373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46001.885660995373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46001.885660995373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46001.885660995373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46001.885660995373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46001.885660995373</v>
      </c>
      <c r="H114" s="97"/>
      <c r="I114" s="18" t="str">
        <f>IFERROR(VLOOKUP(D114,DB!A:F,6,0),"")</f>
        <v/>
      </c>
      <c r="J114" s="18" t="str">
        <f>IFERROR(VLOOKUP(D114,DB!A:G,7,0),"")</f>
        <v/>
      </c>
      <c r="K114" s="19"/>
      <c r="L114" s="18" t="str">
        <f>IFERROR(VLOOKUP(D114,DB!A:I,9,0),"")</f>
        <v/>
      </c>
    </row>
    <row r="115" spans="1:12" ht="31.5" customHeight="1">
      <c r="A115" s="144"/>
      <c r="B115" s="145" t="str">
        <f>IFERROR(VLOOKUP(D115,DB!A:K,11,0),"")</f>
        <v/>
      </c>
      <c r="C115" s="145"/>
      <c r="D115" s="145"/>
      <c r="E115" s="145"/>
      <c r="F115" s="146"/>
      <c r="G115" s="147">
        <f ca="1">IFERROR(NOW()-F115,"-")</f>
        <v>46001.885660995373</v>
      </c>
      <c r="H115" s="146"/>
      <c r="I115" s="145" t="str">
        <f>IFERROR(VLOOKUP(D115,DB!A:F,6,0),"")</f>
        <v/>
      </c>
      <c r="J115" s="145" t="str">
        <f>IFERROR(VLOOKUP(D115,DB!A:G,7,0),"")</f>
        <v/>
      </c>
      <c r="K115" s="148"/>
      <c r="L115" s="145" t="str">
        <f>IFERROR(VLOOKUP(D115,DB!A:I,9,0),"")</f>
        <v/>
      </c>
    </row>
    <row r="116" spans="1:12" ht="31.5" customHeight="1">
      <c r="A116" s="96"/>
      <c r="B116" s="18" t="str">
        <f>IFERROR(VLOOKUP(D116,DB!A:K,11,0),"")</f>
        <v/>
      </c>
      <c r="C116" s="18"/>
      <c r="D116" s="18"/>
      <c r="E116" s="18"/>
      <c r="F116" s="97"/>
      <c r="G116" s="98">
        <f ca="1">IFERROR(NOW()-F116,"-")</f>
        <v>46001.885660995373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46001.885660995373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46001.885660995373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46001.885660995373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46001.885660995373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46001.885660995373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46001.885660995373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46001.885660995373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46001.885660995373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46001.885660995373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46001.885660995373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46001.885660995373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46001.885660995373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46001.885660995373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46001.885660995373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46001.885660995373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46001.885660995373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46001.885660995373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46001.885660995373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46001.885660995373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46001.885660995373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46001.885660995373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46001.885660995373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46001.885660995373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46001.885660995373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46001.885660995373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46001.885660995373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46001.885660995373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46001.885660995373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46001.885660995373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46001.885660995373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46001.885660995373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46001.885660995373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46001.885660995373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46001.885660995373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46001.885660995373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46001.885660995373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46001.885660995373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46001.885660995373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46001.885660995373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46001.885660995373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46001.885660995373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46001.885660995373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46001.885660995373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46001.885660995373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46001.885660995373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46001.885660995373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46001.885660995373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46001.885660995373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46001.885660995373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46001.885660995373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46001.885660995373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46001.885660995373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46001.885660995373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46001.885660995373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46001.885660995373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46001.885660995373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46001.885660995373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46001.885660995373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46001.885660995373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46001.885660995373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46001.885660995373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46001.885660995373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46001.885660995373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46001.885660995373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46001.885660995373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46001.885660995373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46001.885660995373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46001.885660995373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46001.885660995373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46001.885660995373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46001.885660995373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46001.885660995373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46001.885660995373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46001.885660995373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46001.885660995373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46001.885660995373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46001.885660995373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46001.885660995373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46001.885660995373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46001.885660995373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46001.885660995373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46001.885660995373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46001.885660995373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46001.885660995373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46001.885660995373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46001.885660995373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46001.885660995373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46001.885660995373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46001.885660995373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46001.885660995373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46001.885660995373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46001.885660995373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46001.885660995373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46001.885660995373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46001.885660995373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46001.885660995373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46001.885660995373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46001.885660995373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46001.885660995373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46001.885660995373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46001.885660995373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46001.885660995373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46001.885660995373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46001.885660995373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46001.885660995373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46001.885660995373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46001.885660995373</v>
      </c>
      <c r="H223" s="97"/>
      <c r="I223" s="18" t="str">
        <f>IFERROR(VLOOKUP(D223,DB!A:F,6,0),"")</f>
        <v/>
      </c>
      <c r="J223" s="18" t="str">
        <f>IFERROR(VLOOKUP(D223,DB!A:G,7,0),"")</f>
        <v/>
      </c>
      <c r="K223" s="19"/>
      <c r="L223" s="18" t="str">
        <f>IFERROR(VLOOKUP(D223,DB!A:I,9,0),"")</f>
        <v/>
      </c>
    </row>
    <row r="224" spans="1:12" ht="31.5" customHeight="1">
      <c r="A224" s="144"/>
      <c r="B224" s="145" t="str">
        <f>IFERROR(VLOOKUP(D224,DB!A:K,11,0),"")</f>
        <v/>
      </c>
      <c r="C224" s="145"/>
      <c r="D224" s="145"/>
      <c r="E224" s="145"/>
      <c r="F224" s="146"/>
      <c r="G224" s="147">
        <f ca="1">IFERROR(NOW()-F224,"-")</f>
        <v>46001.885660995373</v>
      </c>
      <c r="H224" s="146"/>
      <c r="I224" s="145" t="str">
        <f>IFERROR(VLOOKUP(D224,DB!A:F,6,0),"")</f>
        <v/>
      </c>
      <c r="J224" s="145" t="str">
        <f>IFERROR(VLOOKUP(D224,DB!A:G,7,0),"")</f>
        <v/>
      </c>
      <c r="K224" s="148"/>
      <c r="L224" s="145" t="str">
        <f>IFERROR(VLOOKUP(D224,DB!A:I,9,0),"")</f>
        <v/>
      </c>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46001.885660995373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46001.885660995373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46001.885660995373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46001.885660995373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46001.885660995373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46001.885660995373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46001.885660995373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46001.885660995373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46001.885660995373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46001.885660995373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46001.885660995373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46001.885660995373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46001.885660995373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46001.885660995373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46001.885660995373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46001.885660995373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46001.885660995373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46001.885660995373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46001.885660995373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46001.885660995373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46001.885660995373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46001.885660995373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46001.885660995373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46001.885660995373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46001.885660995373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46001.885660995373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46001.885660995373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46001.885660995373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46001.885660995373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46001.885660995373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46001.885660995373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46001.885660995373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46001.885660995373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46001.885660995373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46001.885660995373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46001.885660995373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46001.885660995373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46001.885660995373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46001.885660995373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46001.885660995373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46001.885660995373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46001.885660995373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46001.885660995373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46001.885660995373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46001.885660995373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46001.885660995373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46001.885660995373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46001.885660995373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46001.885660995373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46001.885660995373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46001.885660995373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46001.885660995373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46001.885660995373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46001.885660995373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46001.885660995373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46001.885660995373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46001.885660995373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46001.885660995373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46001.885660995373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46001.885660995373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46001.885660995373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46001.885660995373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46001.885660995373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46001.885660995373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46001.885660995373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46001.885660995373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46001.885660995373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46001.885660995373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46001.885660995373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46001.885660995373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46001.885660995373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46001.885660995373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46001.885660995373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46001.885660995373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46001.885660995373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46001.885660995373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46001.885660995373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46001.885660995373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46001.885660995373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46001.885660995373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46001.885660995373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46001.885660995373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46001.885660995373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46001.885660995373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46001.885660995373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46001.885660995373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46001.885660995373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46001.885660995373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46001.885660995373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46001.885660995373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46001.885660995373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46001.885660995373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46001.885660995373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46001.885660995373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46001.885660995373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46001.885660995373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46001.885660995373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46001.885660995373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46001.885660995373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46001.885660995373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46001.885660995373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46001.885660995373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46001.885660995373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46001.885660995373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46001.885660995373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46001.885660995373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46001.885660995373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46001.885660995373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46001.885660995373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46001.885660995373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46001.885660995373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46001.885660995373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46001.885660995373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46001.885660995373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46001.885660995373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46001.885660995373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46001.885660995373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46001.885660995373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46001.885660995373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46001.885660995373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46001.885660995373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46001.885660995373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46001.885660995373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46001.885660995373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46001.885660995373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46001.885660995373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46001.885660995373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46001.885660995373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46001.885660995373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46001.885660995373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46001.885660995373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46001.885660995373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46001.885660995373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46001.885660995373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46001.885660995373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46001.885660995373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46001.885660995373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46001.885660995373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46001.885660995373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46001.885660995373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46001.885660995373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46001.885660995373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46001.885660995373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46001.885660995373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46001.885660995373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46001.885660995373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46001.885660995373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46001.885660995373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46001.885660995373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46001.885660995373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46001.885660995373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46001.885660995373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46001.885660995373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46001.885660995373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46001.885660995373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46001.885660995373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46001.885660995373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46001.885660995373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46001.885660995373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46001.885660995373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46001.885660995373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46001.885660995373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46001.885660995373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46001.885660995373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46001.885660995373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46001.885660995373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46001.885660995373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46001.885660995373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46001.885660995373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46001.885660995373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46001.885660995373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46001.885660995373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46001.885660995373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46001.885660995373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46001.885660995373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46001.885660995373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46001.885660995373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46001.885660995373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46001.885660995373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46001.885660995373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46001.885660995373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46001.885660995373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46001.885660995373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46001.885660995373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46001.885660995373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46001.885660995373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46001.885660995373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46001.885660995373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46001.885660995373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46001.885660995373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46001.885660995373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46001.885660995373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46001.885660995373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46001.885660995373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46001.885660995373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46001.885660995373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46001.885660995373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46001.885660995373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46001.885660995373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46001.885660995373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46001.885660995373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46001.885660995373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46001.885660995373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46001.885660995373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46001.885660995373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46001.885660995373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46001.885660995373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46001.885660995373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46001.885660995373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46001.885660995373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46001.885660995373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46001.885660995373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46001.885660995373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46001.885660995373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46001.885660995373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46001.885660995373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46001.885660995373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46001.885660995373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46001.885660995373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46001.885660995373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46001.885660995373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46001.885660995373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46001.885660995373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46001.885660995373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46001.885660995373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46001.885660995373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46001.885660995373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46001.885660995373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46001.885660995373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46001.885660995373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46001.885660995373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46001.885660995373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46001.885660995373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46001.885660995373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46001.885660995373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46001.885660995373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46001.885660995373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46001.885660995373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46001.885660995373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46001.885660995373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46001.885660995373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46001.885660995373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46001.885660995373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46001.885660995373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46001.885660995373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46001.885660995373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46001.885660995373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46001.885660995373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46001.885660995373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46001.885660995373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46001.885660995373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46001.885660995373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46001.885660995373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46001.885660995373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46001.885660995373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46001.885660995373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46001.885660995373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46001.885660995373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46001.885660995373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46001.885660995373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46001.885660995373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46001.885660995373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46001.885660995373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46001.885660995373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46001.885660995373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46001.885660995373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46001.885660995373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46001.885660995373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46001.885660995373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46001.885660995373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46001.885660995373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46001.885660995373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46001.885660995373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46001.885660995373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46001.885660995373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46001.885660995373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46001.885660995373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46001.885660995373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46001.885660995373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46001.885660995373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46001.885660995373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46001.885660995373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46001.885660995373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46001.885660995373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46001.885660995373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46001.885660995373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46001.885660995373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46001.885660995373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46001.885660995373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46001.885660995373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46001.885660995373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46001.885660995373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46001.885660995373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46001.885660995373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46001.885660995373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46001.885660995373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46001.885660995373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46001.885660995373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46001.885660995373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46001.885660995373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46001.885660995373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46001.885660995373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46001.885660995373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46001.885660995373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46001.885660995373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46001.885660995373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46001.885660995373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46001.885660995373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46001.885660995373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46001.885660995373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46001.885660995373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46001.885660995373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46001.885660995373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46001.885660995373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46001.885660995373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46001.885660995373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46001.885660995373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46001.885660995373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46001.885660995373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46001.885660995373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46001.885660995373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46001.885660995373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46001.885660995373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46001.885660995373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46001.885660995373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46001.885660995373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46001.885660995373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46001.885660995373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46001.885660995373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46001.885660995373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46001.885660995373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46001.885660995373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46001.885660995373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46001.885660995373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46001.885660995373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46001.885660995373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46001.885660995373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46001.885660995373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46001.885660995373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46001.885660995373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46001.885660995373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46001.885660995373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46001.885660995373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46001.885660995373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46001.885660995373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46001.885660995373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46001.885660995373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46001.885660995373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46001.885660995373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46001.885660995373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46001.885660995373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46001.885660995373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46001.885660995373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46001.885660995373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46001.885660995373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46001.885660995373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46001.885660995373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46001.885660995373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46001.885660995373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46001.885660995373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46001.885660995373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46001.885660995373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46001.885660995373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46001.885660995373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46001.885660995373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46001.885660995373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46001.885660995373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46001.885660995373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46001.885660995373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46001.885660995373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46001.885660995373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46001.885660995373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46001.885660995373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46001.885660995373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46001.885660995373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46001.885660995373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46001.885660995373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46001.885660995373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46001.885660995373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46001.885660995373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46001.885660995373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46001.885660995373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46001.885660995373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46001.885660995373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46001.885660995373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46001.885660995373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46001.885660995373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46001.885660995373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46001.885660995373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46001.885660995373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46001.885660995373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46001.885660995373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46001.885660995373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46001.885660995373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46001.885660995373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46001.885660995373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46001.885660995373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46001.885660995373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46001.885660995373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46001.885660995373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46001.885660995373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46001.885660995373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46001.885660995373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46001.885660995373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46001.885660995373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46001.885660995373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46001.885660995373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46001.885660995373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46001.885660995373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46001.885660995373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46001.885660995373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46001.885660995373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46001.885660995373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46001.885660995373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46001.885660995373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46001.885660995373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46001.885660995373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46001.885660995373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46001.885660995373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46001.885660995373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46001.885660995373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46001.885660995373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46001.885660995373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46001.885660995373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46001.885660995373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46001.885660995373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46001.885660995373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46001.885660995373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46001.885660995373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46001.885660995373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46001.885660995373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46001.885660995373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46001.885660995373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46001.885660995373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46001.885660995373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46001.885660995373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46001.885660995373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46001.885660995373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46001.885660995373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46001.885660995373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46001.885660995373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46001.885660995373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46001.885660995373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46001.885660995373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46001.885660995373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46001.885660995373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46001.885660995373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46001.885660995373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46001.885660995373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46001.885660995373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46001.885660995373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46001.885660995373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46001.885660995373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46001.885660995373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46001.885660995373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46001.885660995373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46001.885660995373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46001.885660995373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46001.885660995373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46001.885660995373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46001.885660995373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46001.885660995373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46001.885660995373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46001.885660995373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46001.885660995373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46001.885660995373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46001.885660995373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46001.885660995373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46001.885660995373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46001.885660995373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46001.885660995373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46001.885660995373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46001.885660995373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46001.885660995373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46001.885660995373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46001.885660995373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46001.885660995373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46001.885660995373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46001.885660995373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46001.885660995373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46001.885660995373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46001.885660995373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46001.885660995373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46001.885660995373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46001.885660995373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46001.885660995373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46001.885660995373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46001.885660995373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46001.885660995373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46001.885660995373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46001.885660995373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46001.885660995373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46001.885660995373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46001.885660995373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46001.885660995373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46001.885660995373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46001.885660995373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46001.885660995373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46001.885660995373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46001.885660995373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46001.885660995373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46001.885660995373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46001.885660995373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46001.885660995373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46001.885660995373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46001.885660995373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46001.885660995373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46001.885660995373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46001.885660995373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46001.885660995373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46001.885660995373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46001.885660995373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46001.885660995373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46001.885660995373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46001.885660995373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46001.885660995373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46001.885660995373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46001.885660995373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46001.885660995373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46001.885660995373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46001.885660995373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46001.885660995373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46001.885660995373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46001.885660995373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46001.885660995373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46001.885660995373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46001.885660995373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46001.885660995373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46001.885660995373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46001.885660995373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46001.885660995373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46001.885660995373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46001.885660995373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46001.885660995373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46001.885660995373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46001.885660995373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46001.885660995373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46001.885660995373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46001.885660995373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46001.885660995373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46001.885660995373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46001.885660995373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46001.885660995373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46001.885660995373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46001.885660995373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46001.885660995373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46001.885660995373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46001.885660995373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46001.885660995373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46001.885660995373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46001.885660995373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46001.885660995373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46001.885660995373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46001.885660995373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46001.885660995373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46001.885660995373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46001.885660995373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46001.885660995373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46001.885660995373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46001.885660995373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46001.885660995373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46001.885660995373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46001.885660995373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46001.885660995373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46001.885660995373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46001.885660995373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46001.885660995373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46001.885660995373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46001.885660995373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46001.885660995373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46001.885660995373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46001.885660995373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46001.885660995373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46001.885660995373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46001.885660995373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46001.885660995373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46001.885660995373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46001.885660995373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46001.885660995373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46001.885660995373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46001.885660995373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46001.885660995373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46001.885660995373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46001.885660995373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46001.885660995373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46001.885660995373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46001.885660995373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46001.885660995373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46001.885660995373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46001.885660995373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46001.885660995373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46001.885660995373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46001.885660995373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46001.885660995373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46001.885660995373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46001.885660995373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46001.885660995373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46001.885660995373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46001.885660995373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46001.885660995373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46001.885660995373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46001.885660995373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46001.885660995373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46001.885660995373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46001.885660995373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46001.885660995373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46001.885660995373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46001.885660995373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46001.885660995373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46001.885660995373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46001.885660995373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46001.885660995373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46001.885660995373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46001.885660995373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46001.885660995373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46001.885660995373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46001.885660995373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46001.885660995373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46001.885660995373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46001.885660995373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46001.885660995373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46001.885660995373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46001.885660995373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46001.885660995373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46001.885660995373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46001.885660995373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46001.885660995373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46001.885660995373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46001.885660995373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46001.885660995373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46001.885660995373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46001.885660995373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46001.885660995373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46001.885660995373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46001.885660995373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46001.885660995373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46001.885660995373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46001.885660995373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46001.885660995373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46001.885660995373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46001.885660995373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46001.885660995373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46001.885660995373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46001.885660995373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46001.885660995373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46001.885660995373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46001.885660995373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46001.885660995373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46001.885660995373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46001.885660995373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46001.885660995373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46001.885660995373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46001.885660995373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46001.885660995373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46001.885660995373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46001.885660995373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46001.885660995373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46001.885660995373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46001.885660995373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46001.885660995373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46001.885660995373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46001.885660995373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46001.885660995373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46001.885660995373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46001.885660995373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46001.885660995373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46001.885660995373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46001.885660995373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46001.885660995373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46001.885660995373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46001.885660995373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46001.885660995373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46001.885660995373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46001.885660995373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46001.885660995373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46001.885660995373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46001.885660995373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46001.885660995373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46001.885660995373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46001.885660995373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46001.885660995373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46001.885660995373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46001.885660995373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46001.885660995373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46001.885660995373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46001.885660995373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46001.885660995373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46001.885660995373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46001.885660995373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46001.885660995373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46001.885660995373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46001.885660995373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46001.885660995373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46001.885660995373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46001.885660995373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46001.885660995373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46001.885660995373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46001.885660995373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46001.885660995373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46001.885660995373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46001.885660995373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46001.885660995373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46001.885660995373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46001.885660995373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46001.885660995373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46001.885660995373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46001.885660995373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46001.885660995373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46001.885660995373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46001.885660995373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46001.885660995373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46001.885660995373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46001.885660995373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46001.885660995373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46001.885660995373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46001.885660995373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46001.885660995373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46001.885660995373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46001.885660995373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46001.885660995373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46001.885660995373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46001.885660995373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46001.885660995373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46001.885660995373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46001.885660995373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46001.885660995373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46001.885660995373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46001.885660995373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46001.885660995373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46001.885660995373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46001.885660995373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46001.885660995373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46001.885660995373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46001.885660995373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46001.885660995373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46001.885660995373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46001.885660995373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46001.885660995373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46001.885660995373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46001.885660995373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46001.885660995373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46001.885660995373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46001.885660995373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46001.885660995373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46001.885660995373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46001.885660995373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46001.885660995373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46001.885660995373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46001.885660995373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46001.885660995373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46001.885660995373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46001.885660995373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46001.885660995373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46001.885660995373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46001.885660995373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46001.885660995373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46001.885660995373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46001.885660995373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46001.885660995373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46001.885660995373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46001.885660995373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46001.885660995373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46001.885660995373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46001.885660995373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46001.885660995373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46001.885660995373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46001.885660995373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46001.885660995373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46001.885660995373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46001.885660995373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46001.885660995373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46001.885660995373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46001.885660995373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46001.885660995373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46001.885660995373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46001.885660995373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46001.885660995373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46001.885660995373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46001.885660995373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46001.885660995373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46001.885660995373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46001.885660995373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46001.885660995373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46001.885660995373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46001.885660995373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46001.885660995373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46001.885660995373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46001.885660995373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46001.885660995373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46001.885660995373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46001.885660995373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46001.885660995373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46001.885660995373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46001.885660995373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46001.885660995373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46001.885660995373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46001.885660995373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46001.885660995373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46001.885660995373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46001.885660995373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46001.885660995373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46001.885660995373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46001.885660995373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46001.885660995373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46001.885660995373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46001.885660995373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46001.885660995373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46001.885660995373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46001.885660995373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46001.885660995373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46001.885660995373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46001.885660995373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46001.885660995373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46001.885660995373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46001.885660995373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46001.885660995373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46001.885660995373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46001.885660995373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46001.885660995373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46001.885660995373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46001.885660995373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46001.885660995373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46001.885660995373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46001.885660995373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46001.885660995373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46001.885660995373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46001.885660995373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46001.885660995373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46001.885660995373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46001.885660995373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46001.885660995373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46001.885660995373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46001.885660995373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46001.885660995373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46001.885660995373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46001.885660995373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46001.885660995373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46001.885660995373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46001.885660995373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46001.885660995373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46001.885660995373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46001.885660995373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46001.885660995373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46001.885660995373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46001.885660995373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46001.885660995373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46001.885660995373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46001.885660995373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46001.885660995373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46001.885660995373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46001.885660995373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46001.885660995373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46001.885660995373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46001.885660995373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46001.885660995373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46001.885660995373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46001.885660995373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46001.885660995373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46001.885660995373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46001.885660995373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46001.885660995373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46001.885660995373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46001.885660995373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46001.885660995373</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E13" sqref="E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298.40494340277655</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3.0915174768524594</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5</v>
      </c>
      <c r="D4" s="87" t="s">
        <v>29609</v>
      </c>
      <c r="E4" s="90" t="s">
        <v>39112</v>
      </c>
      <c r="F4" s="91">
        <v>46001.863009259258</v>
      </c>
      <c r="G4" s="92">
        <f t="shared" ref="G4:G14" ca="1" si="1">IFERROR(NOW()-F4,"")</f>
        <v>2.2651736115221865E-2</v>
      </c>
      <c r="H4" s="91">
        <v>46001.754270833335</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t="shared" ca="1" si="1"/>
        <v>46001.885660995373</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46001.885660995373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46001.885660995373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46001.885660995373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46001.885660995373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46001.885660995373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46001.885660995373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46001.885660995373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46001.885660995373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46001.885660995373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ref="G15:G60" ca="1" si="2">IFERROR(NOW()-F15,"")</f>
        <v>46001.885660995373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46001.885660995373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46001.885660995373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46001.885660995373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46001.885660995373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46001.885660995373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46001.885660995373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46001.885660995373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46001.885660995373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46001.885660995373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46001.885660995373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46001.885660995373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46001.885660995373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46001.885660995373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46001.885660995373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46001.885660995373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46001.885660995373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46001.885660995373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46001.885660995373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46001.885660995373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46001.885660995373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46001.885660995373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46001.885660995373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46001.885660995373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46001.885660995373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46001.885660995373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46001.885660995373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46001.885660995373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46001.885660995373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46001.885660995373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46001.885660995373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46001.885660995373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46001.885660995373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46001.885660995373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46001.885660995373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46001.885660995373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46001.885660995373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46001.885660995373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46001.885660995373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46001.885660995373</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46001.885660995373</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46001.885660995373</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46001.885660995373</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46001.885660995373</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46001.885660995373</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46001.885660995373</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tabSelected="1" workbookViewId="0">
      <selection activeCell="D10" sqref="D10"/>
    </sheetView>
  </sheetViews>
  <sheetFormatPr defaultColWidth="11.19921875" defaultRowHeight="15"/>
  <cols>
    <col min="1" max="1" width="18.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39129</v>
      </c>
    </row>
    <row r="2" spans="1:13" s="39" customFormat="1">
      <c r="A2" s="37" t="s">
        <v>39130</v>
      </c>
      <c r="B2" s="37" t="str">
        <f>IFERROR(VLOOKUP(D2,[1]DB!A:K,11,0),"")</f>
        <v>R5</v>
      </c>
      <c r="C2" s="37">
        <v>3</v>
      </c>
      <c r="D2" s="99" t="s">
        <v>36085</v>
      </c>
      <c r="E2" s="37" t="s">
        <v>39106</v>
      </c>
      <c r="F2" s="38">
        <v>45891.832060185188</v>
      </c>
      <c r="G2" s="101">
        <f ca="1">IFERROR(NOW()-F2,"")</f>
        <v>110.05360081018443</v>
      </c>
      <c r="H2" s="38">
        <v>45891.790393518517</v>
      </c>
      <c r="I2" s="37" t="str">
        <f>IFERROR(VLOOKUP(D2,[1]DB!A:F,6,0),"")</f>
        <v>Generator-SG</v>
      </c>
      <c r="J2" s="37" t="str">
        <f>IFERROR(VLOOKUP(D2,[1]DB!A:G,7,0),"")</f>
        <v>Vandalized</v>
      </c>
      <c r="K2" s="37" t="s">
        <v>39131</v>
      </c>
      <c r="L2" s="37" t="str">
        <f>IFERROR(VLOOKUP(D2,[1]DB!A:I,9,0),"")</f>
        <v>Latis</v>
      </c>
      <c r="M2" s="155"/>
    </row>
    <row r="3" spans="1:13" s="39" customFormat="1" ht="30.75">
      <c r="A3" s="37" t="s">
        <v>39132</v>
      </c>
      <c r="B3" s="37" t="str">
        <f>IFERROR(VLOOKUP(D3,[1]DB!A:K,11,0),"")</f>
        <v>R5</v>
      </c>
      <c r="C3" s="37">
        <v>1</v>
      </c>
      <c r="D3" s="37" t="s">
        <v>33407</v>
      </c>
      <c r="E3" s="37" t="s">
        <v>39112</v>
      </c>
      <c r="F3" s="38">
        <v>45926.188877314817</v>
      </c>
      <c r="G3" s="101">
        <f t="shared" ref="G3" ca="1" si="0">IFERROR(NOW()-F3,"")</f>
        <v>75.696783680556109</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39112</v>
      </c>
      <c r="F4" s="103">
        <v>45948.661111111112</v>
      </c>
      <c r="G4" s="104">
        <f t="shared" ref="G4" ca="1" si="1">IFERROR(NOW()-F4,"")</f>
        <v>53.224549884260341</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20.512362384259177</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4.7781725694439956</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37" t="s">
        <v>35439</v>
      </c>
      <c r="E7" s="37" t="s">
        <v>39106</v>
      </c>
      <c r="F7" s="38">
        <v>46001.840150462966</v>
      </c>
      <c r="G7" s="129">
        <f ca="1">IFERROR(NOW()-F7,"")</f>
        <v>4.5510532407206483E-2</v>
      </c>
      <c r="H7" s="38">
        <v>46001.834421296298</v>
      </c>
      <c r="I7" s="37" t="str">
        <f>IFERROR(VLOOKUP(D7,[1]DB!A:F,6,0),"")</f>
        <v>Generator-SG</v>
      </c>
      <c r="J7" s="37" t="str">
        <f>IFERROR(VLOOKUP(D7,[1]DB!A:G,7,0),"")</f>
        <v>Vandalized</v>
      </c>
      <c r="K7" s="37" t="s">
        <v>39141</v>
      </c>
      <c r="L7" s="37" t="str">
        <f>IFERROR(VLOOKUP(D7,[1]DB!A:I,9,0),"")</f>
        <v>Latis</v>
      </c>
      <c r="M7" s="37"/>
    </row>
    <row r="8" spans="1:13">
      <c r="A8" s="37"/>
      <c r="B8" s="37" t="str">
        <f>IFERROR(VLOOKUP(D8,[1]DB!A:K,11,0),"")</f>
        <v/>
      </c>
      <c r="C8" s="37"/>
      <c r="D8" s="151"/>
      <c r="E8" s="37"/>
      <c r="F8" s="38"/>
      <c r="G8" s="129">
        <f ca="1">IFERROR(NOW()-F8,"")</f>
        <v>46001.885660995373</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46001.885660995373</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46001.885660995373</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46001.885660995373</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46001.885660995373</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46001.885660995373</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46001.885660995373</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46001.885660995373</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46001.885660995373</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46001.885660995373</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46001.885660995373</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46001.885660995373</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46001.885660995373</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46001.885660995373</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46001.885660995373</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46001.885660995373</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46001.885660995373</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46001.885660995373</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46001.885660995373</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46001.885660995373</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46001.885660995373</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46001.885660995373</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46001.885660995373</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46001.885660995373</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46001.885660995373</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46001.885660995373</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46001.885660995373</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46001.885660995373</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46001.885660995373</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46001.885660995373</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46001.885660995373</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46001.885660995373</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46001.885660995373</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46001.885660995373</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46001.885660995373</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46001.885660995373</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46001.885660995373</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46001.885660995373</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46001.885660995373</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46001.885660995373</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46001.885660995373</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46001.885660995373</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46001.885660995373</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46001.885660995373</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46001.885660995373</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46001.885660995373</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46001.885660995373</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46001.885660995373</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46001.885660995373</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46001.885660995373</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46001.885660995373</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46001.885660995373</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46001.885660995373</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46001.885660995373</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46001.885660995373</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46001.885660995373</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46001.885660995373</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46001.885660995373</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46001.885660995373</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46001.885660995373</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46001.885660995373</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46001.885660995373</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46001.885660995373</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46001.885660995373</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46001.885660995373</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46001.885660995373</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46001.885660995373</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46001.885660995373</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46001.885660995373</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46001.885660995373</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46001.885660995373</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46001.885660995373</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46001.885660995373</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46001.885660995373</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46001.885660995373</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46001.885660995373</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46001.885660995373</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46001.885660995373</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46001.885660995373</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46001.885660995373</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46001.885660995373</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46001.885660995373</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46001.885660995373</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v>1</v>
      </c>
      <c r="D2" s="114" t="s">
        <v>29177</v>
      </c>
      <c r="E2" s="136" t="s">
        <v>39106</v>
      </c>
      <c r="F2" s="116">
        <v>46001.818622685183</v>
      </c>
      <c r="G2" s="72">
        <f t="shared" ref="G2:G60" ca="1" si="0">IFERROR(NOW()-F2,"-")</f>
        <v>6.7038310189673211E-2</v>
      </c>
      <c r="H2" s="116">
        <v>46001.812939814816</v>
      </c>
      <c r="I2" s="114" t="str">
        <f>IFERROR(VLOOKUP(D2,DB!A:F,6,0),"")</f>
        <v>Generator-SG</v>
      </c>
      <c r="J2" s="114" t="str">
        <f>IFERROR(VLOOKUP(D2,DB!A:G,7,0),"")</f>
        <v>Vandalized</v>
      </c>
      <c r="K2" s="117" t="s">
        <v>39143</v>
      </c>
      <c r="L2" s="131" t="str">
        <f>IFERROR(VLOOKUP(D2,DB!A:I,9,0),"")</f>
        <v>Latis</v>
      </c>
    </row>
    <row r="3" spans="1:16382" ht="31.5" customHeight="1">
      <c r="A3" s="113"/>
      <c r="B3" s="114" t="str">
        <f>IFERROR(VLOOKUP(D3,DB!A:K,11,0),"")</f>
        <v/>
      </c>
      <c r="C3" s="115"/>
      <c r="D3" s="114"/>
      <c r="E3" s="136"/>
      <c r="F3" s="116"/>
      <c r="G3" s="72">
        <f t="shared" ca="1" si="0"/>
        <v>46001.885660995373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46001.885660995373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46001.885660995373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46001.885660995373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46001.885660995373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46001.885660995373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46001.885660995373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46001.885660995373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46001.885660995373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46001.885660995373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46001.885660995373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46001.885660995373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46001.885660995373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46001.885660995373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46001.885660995373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46001.885660995373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46001.885660995373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46001.885660995373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46001.885660995373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46001.885660995373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46001.885660995373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46001.885660995373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46001.885660995373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46001.885660995373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46001.885660995373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46001.885660995373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46001.885660995373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46001.885660995373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46001.885660995373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46001.885660995373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46001.885660995373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46001.885660995373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46001.885660995373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46001.885660995373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46001.885660995373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46001.885660995373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46001.885660995373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46001.885660995373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46001.885660995373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46001.885660995373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46001.885660995373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46001.885660995373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46001.885660995373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46001.885660995373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46001.885660995373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46001.885660995373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46001.885660995373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46001.885660995373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46001.885660995373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46001.885660995373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46001.885660995373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46001.885660995373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46001.885660995373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46001.885660995373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46001.885660995373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46001.885660995373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46001.885660995373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46001.885660995373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46001.885660995373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46001.885660995373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46001.885660995373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46001.885660995373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46001.885660995373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46001.885660995373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46001.885660995373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46001.885660995373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46001.885660995373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46001.885660995373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46001.885660995373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46001.885660995373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46001.885660995373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46001.885660995373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46001.885660995373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46001.885660995373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46001.885660995373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46001.885660995373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46001.885660995373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46001.885660995373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46001.885660995373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46001.885660995373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46001.885660995373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46001.885660995373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46001.885660995373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46001.885660995373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46001.885660995373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46001.885660995373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46001.885660995373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46001.885660995373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46001.885660995373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46001.885660995373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46001.885660995373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46001.885660995373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46001.885660995373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46001.885660995373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46001.885660995373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46001.885660995373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46001.885660995373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46001.885660995373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46001.885660995373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46001.885660995373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46001.885660995373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46001.885660995373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46001.885660995373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46001.885660995373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46001.885660995373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46001.885660995373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46001.885660995373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46001.885660995373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46001.885660995373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46001.885660995373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46001.885660995373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46001.885660995373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46001.885660995373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46001.885660995373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46001.885660995373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46001.885660995373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46001.885660995373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46001.885660995373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46001.885660995373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46001.885660995373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46001.885660995373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46001.885660995373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46001.885660995373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46001.885660995373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46001.885660995373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46001.885660995373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46001.885660995373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46001.885660995373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46001.885660995373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46001.885660995373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46001.885660995373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46001.885660995373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46001.885660995373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46001.885660995373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46001.885660995373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46001.885660995373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46001.885660995373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46001.885660995373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46001.885660995373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46001.885660995373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46001.885660995373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46001.885660995373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46001.885660995373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46001.885660995373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46001.885660995373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46001.885660995373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46001.885660995373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46001.885660995373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46001.885660995373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46001.885660995373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46001.885660995373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46001.885660995373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46001.885660995373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46001.885660995373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46001.885660995373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46001.885660995373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46001.885660995373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46001.885660995373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46001.885660995373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46001.885660995373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46001.885660995373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46001.885660995373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46001.885660995373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46001.885660995373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46001.885660995373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46001.885660995373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46001.885660995373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46001.885660995373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46001.885660995373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46001.885660995373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46001.885660995373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46001.885660995373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46001.885660995373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46001.885660995373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46001.885660995373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46001.885660995373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46001.885660995373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46001.885660995373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46001.885660995373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46001.885660995373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46001.885660995373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46001.885660995373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46001.885660995373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46001.885660995373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46001.885660995373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46001.885660995373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46001.885660995373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46001.885660995373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46001.885660995373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46001.885660995373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46001.885660995373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46001.885660995373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46001.885660995373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46001.885660995373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46001.885660995373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46001.885660995373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46001.885660995373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46001.885660995373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46001.885660995373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46001.885660995373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46001.885660995373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46001.885660995373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46001.885660995373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46001.885660995373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46001.885660995373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46001.885660995373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46001.885660995373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46001.885660995373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46001.885660995373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46001.885660995373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46001.885660995373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46001.885660995373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46001.885660995373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46001.885660995373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46001.885660995373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46001.885660995373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46001.885660995373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46001.885660995373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46001.885660995373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46001.885660995373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46001.885660995373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46001.885660995373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46001.885660995373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46001.885660995373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46001.885660995373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46001.885660995373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46001.885660995373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46001.885660995373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46001.885660995373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46001.885660995373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46001.885660995373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46001.885660995373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46001.885660995373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46001.885660995373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46001.885660995373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46001.885660995373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46001.885660995373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46001.885660995373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46001.885660995373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46001.885660995373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46001.885660995373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46001.885660995373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46001.885660995373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46001.885660995373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46001.885660995373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46001.885660995373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46001.885660995373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46001.885660995373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46001.885660995373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46001.885660995373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46001.885660995373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46001.885660995373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46001.885660995373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46001.885660995373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46001.885660995373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46001.885660995373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46001.885660995373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46001.885660995373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46001.885660995373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46001.885660995373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46001.885660995373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46001.885660995373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46001.885660995373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46001.885660995373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46001.885660995373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46001.885660995373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46001.885660995373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46001.885660995373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46001.885660995373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46001.885660995373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46001.885660995373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46001.885660995373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46001.885660995373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46001.885660995373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46001.885660995373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46001.885660995373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46001.885660995373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46001.885660995373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46001.885660995373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46001.885660995373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46001.885660995373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46001.885660995373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46001.885660995373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46001.885660995373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46001.885660995373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46001.885660995373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46001.885660995373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46001.885660995373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46001.885660995373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46001.885660995373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46001.885660995373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46001.885660995373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46001.885660995373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46001.885660995373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46001.885660995373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46001.885660995373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46001.885660995373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46001.885660995373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46001.885660995373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46001.885660995373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46001.885660995373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46001.885660995373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46001.885660995373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46001.885660995373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46001.885660995373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46001.885660995373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46001.885660995373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46001.885660995373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46001.885660995373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46001.885660995373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46001.885660995373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46001.885660995373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46001.885660995373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46001.885660995373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46001.885660995373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46001.885660995373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46001.885660995373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46001.885660995373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46001.885660995373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46001.885660995373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46001.885660995373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46001.885660995373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46001.885660995373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46001.885660995373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46001.885660995373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46001.885660995373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46001.885660995373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46001.885660995373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46001.885660995373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46001.885660995373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46001.885660995373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46001.885660995373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46001.885660995373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46001.885660995373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46001.885660995373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46001.885660995373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46001.885660995373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46001.885660995373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46001.885660995373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46001.885660995373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46001.885660995373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46001.885660995373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46001.885660995373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46001.885660995373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46001.885660995373</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46001.885660995373</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46001.885660995373</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46001.885660995373</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46001.885660995373</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46001.885660995373</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46001.885660995373</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46001.885660995373</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46001.885660995373</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46001.885660995373</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46001.885660995373</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46001.885660995373</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46001.885660995373</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46001.885660995373</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46001.885660995373</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46001.885660995373</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2025-12-10T18:17:15Z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